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okornyJ\Desktop\Rozpočty\Bytový fond\2020\04_TŘEŠŤ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Zdravotechnika" sheetId="3" r:id="rId3"/>
    <sheet name="03 - Ústřední topení" sheetId="4" r:id="rId4"/>
    <sheet name="05 - Elektroinstalace" sheetId="5" r:id="rId5"/>
    <sheet name="01 - Stavební část_01" sheetId="6" r:id="rId6"/>
    <sheet name="02 - Zdravotechnika_01" sheetId="7" r:id="rId7"/>
    <sheet name="03 - Ústřední vytápění" sheetId="8" r:id="rId8"/>
    <sheet name="05 - Elektroinstalace_01" sheetId="9" r:id="rId9"/>
    <sheet name="VON - Vedlejší a ostatní ..." sheetId="10" r:id="rId10"/>
    <sheet name="Pokyny pro vyplnění" sheetId="11" r:id="rId11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'01 - Stavební část'!$C$112:$K$678</definedName>
    <definedName name="_xlnm.Print_Area" localSheetId="1">'01 - Stavební část'!$C$4:$J$43,'01 - Stavební část'!$C$49:$J$90,'01 - Stavební část'!$C$96:$K$678</definedName>
    <definedName name="_xlnm.Print_Titles" localSheetId="1">'01 - Stavební část'!$112:$112</definedName>
    <definedName name="_xlnm._FilterDatabase" localSheetId="2" hidden="1">'02 - Zdravotechnika'!$C$101:$K$274</definedName>
    <definedName name="_xlnm.Print_Area" localSheetId="2">'02 - Zdravotechnika'!$C$4:$J$43,'02 - Zdravotechnika'!$C$49:$J$79,'02 - Zdravotechnika'!$C$85:$K$274</definedName>
    <definedName name="_xlnm.Print_Titles" localSheetId="2">'02 - Zdravotechnika'!$101:$101</definedName>
    <definedName name="_xlnm._FilterDatabase" localSheetId="3" hidden="1">'03 - Ústřední topení'!$C$99:$K$191</definedName>
    <definedName name="_xlnm.Print_Area" localSheetId="3">'03 - Ústřední topení'!$C$4:$J$43,'03 - Ústřední topení'!$C$49:$J$77,'03 - Ústřední topení'!$C$83:$K$191</definedName>
    <definedName name="_xlnm.Print_Titles" localSheetId="3">'03 - Ústřední topení'!$99:$99</definedName>
    <definedName name="_xlnm._FilterDatabase" localSheetId="4" hidden="1">'05 - Elektroinstalace'!$C$96:$K$176</definedName>
    <definedName name="_xlnm.Print_Area" localSheetId="4">'05 - Elektroinstalace'!$C$4:$J$43,'05 - Elektroinstalace'!$C$49:$J$74,'05 - Elektroinstalace'!$C$80:$K$176</definedName>
    <definedName name="_xlnm.Print_Titles" localSheetId="4">'05 - Elektroinstalace'!$96:$96</definedName>
    <definedName name="_xlnm._FilterDatabase" localSheetId="5" hidden="1">'01 - Stavební část_01'!$C$113:$K$878</definedName>
    <definedName name="_xlnm.Print_Area" localSheetId="5">'01 - Stavební část_01'!$C$4:$J$43,'01 - Stavební část_01'!$C$49:$J$91,'01 - Stavební část_01'!$C$97:$K$878</definedName>
    <definedName name="_xlnm.Print_Titles" localSheetId="5">'01 - Stavební část_01'!$113:$113</definedName>
    <definedName name="_xlnm._FilterDatabase" localSheetId="6" hidden="1">'02 - Zdravotechnika_01'!$C$101:$K$269</definedName>
    <definedName name="_xlnm.Print_Area" localSheetId="6">'02 - Zdravotechnika_01'!$C$4:$J$43,'02 - Zdravotechnika_01'!$C$49:$J$79,'02 - Zdravotechnika_01'!$C$85:$K$269</definedName>
    <definedName name="_xlnm.Print_Titles" localSheetId="6">'02 - Zdravotechnika_01'!$101:$101</definedName>
    <definedName name="_xlnm._FilterDatabase" localSheetId="7" hidden="1">'03 - Ústřední vytápění'!$C$98:$K$187</definedName>
    <definedName name="_xlnm.Print_Area" localSheetId="7">'03 - Ústřední vytápění'!$C$4:$J$43,'03 - Ústřední vytápění'!$C$49:$J$76,'03 - Ústřední vytápění'!$C$82:$K$187</definedName>
    <definedName name="_xlnm.Print_Titles" localSheetId="7">'03 - Ústřední vytápění'!$98:$98</definedName>
    <definedName name="_xlnm._FilterDatabase" localSheetId="8" hidden="1">'05 - Elektroinstalace_01'!$C$96:$K$179</definedName>
    <definedName name="_xlnm.Print_Area" localSheetId="8">'05 - Elektroinstalace_01'!$C$4:$J$43,'05 - Elektroinstalace_01'!$C$49:$J$74,'05 - Elektroinstalace_01'!$C$80:$K$179</definedName>
    <definedName name="_xlnm.Print_Titles" localSheetId="8">'05 - Elektroinstalace_01'!$96:$96</definedName>
    <definedName name="_xlnm._FilterDatabase" localSheetId="9" hidden="1">'VON - Vedlejší a ostatní ...'!$C$85:$K$95</definedName>
    <definedName name="_xlnm.Print_Area" localSheetId="9">'VON - Vedlejší a ostatní ...'!$C$4:$J$41,'VON - Vedlejší a ostatní ...'!$C$47:$J$65,'VON - Vedlejší a ostatní ...'!$C$71:$K$95</definedName>
    <definedName name="_xlnm.Print_Titles" localSheetId="9">'VON - Vedlejší a ostatní ...'!$85:$85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9"/>
  <c r="J38"/>
  <c i="1" r="AY66"/>
  <c i="10" r="J37"/>
  <c i="1" r="AX66"/>
  <c i="10"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8"/>
  <c r="BH88"/>
  <c r="BG88"/>
  <c r="BE88"/>
  <c r="T88"/>
  <c r="R88"/>
  <c r="P88"/>
  <c r="J82"/>
  <c r="F82"/>
  <c r="F80"/>
  <c r="E78"/>
  <c r="J58"/>
  <c r="F58"/>
  <c r="F56"/>
  <c r="E54"/>
  <c r="J26"/>
  <c r="E26"/>
  <c r="J59"/>
  <c r="J25"/>
  <c r="J20"/>
  <c r="E20"/>
  <c r="F83"/>
  <c r="J19"/>
  <c r="J14"/>
  <c r="J56"/>
  <c r="E7"/>
  <c r="E50"/>
  <c i="9" r="J41"/>
  <c r="J40"/>
  <c i="1" r="AY65"/>
  <c i="9" r="J39"/>
  <c i="1" r="AX65"/>
  <c i="9"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19"/>
  <c r="BH119"/>
  <c r="BG119"/>
  <c r="BE119"/>
  <c r="T119"/>
  <c r="R119"/>
  <c r="P119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J93"/>
  <c r="F93"/>
  <c r="F91"/>
  <c r="E89"/>
  <c r="J62"/>
  <c r="F62"/>
  <c r="F60"/>
  <c r="E58"/>
  <c r="J28"/>
  <c r="E28"/>
  <c r="J94"/>
  <c r="J27"/>
  <c r="J22"/>
  <c r="E22"/>
  <c r="F94"/>
  <c r="J21"/>
  <c r="J16"/>
  <c r="J60"/>
  <c r="E7"/>
  <c r="E52"/>
  <c i="8" r="J41"/>
  <c r="J40"/>
  <c i="1" r="AY64"/>
  <c i="8" r="J39"/>
  <c i="1" r="AX64"/>
  <c i="8"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9"/>
  <c r="BH119"/>
  <c r="BG119"/>
  <c r="BE119"/>
  <c r="T119"/>
  <c r="R119"/>
  <c r="P119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09"/>
  <c r="BH109"/>
  <c r="BG109"/>
  <c r="BE109"/>
  <c r="T109"/>
  <c r="R109"/>
  <c r="P109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J95"/>
  <c r="F95"/>
  <c r="F93"/>
  <c r="E91"/>
  <c r="J62"/>
  <c r="F62"/>
  <c r="F60"/>
  <c r="E58"/>
  <c r="J28"/>
  <c r="E28"/>
  <c r="J96"/>
  <c r="J27"/>
  <c r="J22"/>
  <c r="E22"/>
  <c r="F96"/>
  <c r="J21"/>
  <c r="J16"/>
  <c r="J93"/>
  <c r="E7"/>
  <c r="E85"/>
  <c i="7" r="J41"/>
  <c r="J40"/>
  <c i="1" r="AY63"/>
  <c i="7" r="J39"/>
  <c i="1" r="AX63"/>
  <c i="7" r="BI268"/>
  <c r="BH268"/>
  <c r="BG268"/>
  <c r="BE268"/>
  <c r="T268"/>
  <c r="T267"/>
  <c r="R268"/>
  <c r="R267"/>
  <c r="P268"/>
  <c r="P267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21"/>
  <c r="BH121"/>
  <c r="BG121"/>
  <c r="BE121"/>
  <c r="T121"/>
  <c r="T120"/>
  <c r="R121"/>
  <c r="R120"/>
  <c r="P121"/>
  <c r="P120"/>
  <c r="BI118"/>
  <c r="BH118"/>
  <c r="BG118"/>
  <c r="BE118"/>
  <c r="T118"/>
  <c r="R118"/>
  <c r="P118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08"/>
  <c r="BH108"/>
  <c r="BG108"/>
  <c r="BE108"/>
  <c r="T108"/>
  <c r="T107"/>
  <c r="R108"/>
  <c r="R107"/>
  <c r="P108"/>
  <c r="P107"/>
  <c r="BI105"/>
  <c r="BH105"/>
  <c r="BG105"/>
  <c r="BE105"/>
  <c r="T105"/>
  <c r="T104"/>
  <c r="R105"/>
  <c r="R104"/>
  <c r="P105"/>
  <c r="P104"/>
  <c r="J98"/>
  <c r="F98"/>
  <c r="F96"/>
  <c r="E94"/>
  <c r="J62"/>
  <c r="F62"/>
  <c r="F60"/>
  <c r="E58"/>
  <c r="J28"/>
  <c r="E28"/>
  <c r="J63"/>
  <c r="J27"/>
  <c r="J22"/>
  <c r="E22"/>
  <c r="F63"/>
  <c r="J21"/>
  <c r="J16"/>
  <c r="J60"/>
  <c r="E7"/>
  <c r="E52"/>
  <c i="6" r="J41"/>
  <c r="J40"/>
  <c i="1" r="AY62"/>
  <c i="6" r="J39"/>
  <c i="1" r="AX62"/>
  <c i="6" r="BI878"/>
  <c r="BH878"/>
  <c r="BG878"/>
  <c r="BE878"/>
  <c r="T878"/>
  <c r="R878"/>
  <c r="P878"/>
  <c r="BI877"/>
  <c r="BH877"/>
  <c r="BG877"/>
  <c r="BE877"/>
  <c r="T877"/>
  <c r="R877"/>
  <c r="P877"/>
  <c r="BI876"/>
  <c r="BH876"/>
  <c r="BG876"/>
  <c r="BE876"/>
  <c r="T876"/>
  <c r="R876"/>
  <c r="P876"/>
  <c r="BI873"/>
  <c r="BH873"/>
  <c r="BG873"/>
  <c r="BE873"/>
  <c r="T873"/>
  <c r="R873"/>
  <c r="P873"/>
  <c r="BI871"/>
  <c r="BH871"/>
  <c r="BG871"/>
  <c r="BE871"/>
  <c r="T871"/>
  <c r="R871"/>
  <c r="P871"/>
  <c r="BI865"/>
  <c r="BH865"/>
  <c r="BG865"/>
  <c r="BE865"/>
  <c r="T865"/>
  <c r="R865"/>
  <c r="P865"/>
  <c r="BI862"/>
  <c r="BH862"/>
  <c r="BG862"/>
  <c r="BE862"/>
  <c r="T862"/>
  <c r="R862"/>
  <c r="P862"/>
  <c r="BI860"/>
  <c r="BH860"/>
  <c r="BG860"/>
  <c r="BE860"/>
  <c r="T860"/>
  <c r="R860"/>
  <c r="P860"/>
  <c r="BI852"/>
  <c r="BH852"/>
  <c r="BG852"/>
  <c r="BE852"/>
  <c r="T852"/>
  <c r="R852"/>
  <c r="P852"/>
  <c r="BI849"/>
  <c r="BH849"/>
  <c r="BG849"/>
  <c r="BE849"/>
  <c r="T849"/>
  <c r="R849"/>
  <c r="P849"/>
  <c r="BI847"/>
  <c r="BH847"/>
  <c r="BG847"/>
  <c r="BE847"/>
  <c r="T847"/>
  <c r="R847"/>
  <c r="P847"/>
  <c r="BI844"/>
  <c r="BH844"/>
  <c r="BG844"/>
  <c r="BE844"/>
  <c r="T844"/>
  <c r="R844"/>
  <c r="P844"/>
  <c r="BI838"/>
  <c r="BH838"/>
  <c r="BG838"/>
  <c r="BE838"/>
  <c r="T838"/>
  <c r="R838"/>
  <c r="P838"/>
  <c r="BI831"/>
  <c r="BH831"/>
  <c r="BG831"/>
  <c r="BE831"/>
  <c r="T831"/>
  <c r="R831"/>
  <c r="P831"/>
  <c r="BI825"/>
  <c r="BH825"/>
  <c r="BG825"/>
  <c r="BE825"/>
  <c r="T825"/>
  <c r="R825"/>
  <c r="P825"/>
  <c r="BI823"/>
  <c r="BH823"/>
  <c r="BG823"/>
  <c r="BE823"/>
  <c r="T823"/>
  <c r="R823"/>
  <c r="P823"/>
  <c r="BI817"/>
  <c r="BH817"/>
  <c r="BG817"/>
  <c r="BE817"/>
  <c r="T817"/>
  <c r="R817"/>
  <c r="P817"/>
  <c r="BI814"/>
  <c r="BH814"/>
  <c r="BG814"/>
  <c r="BE814"/>
  <c r="T814"/>
  <c r="R814"/>
  <c r="P814"/>
  <c r="BI812"/>
  <c r="BH812"/>
  <c r="BG812"/>
  <c r="BE812"/>
  <c r="T812"/>
  <c r="R812"/>
  <c r="P812"/>
  <c r="BI809"/>
  <c r="BH809"/>
  <c r="BG809"/>
  <c r="BE809"/>
  <c r="T809"/>
  <c r="R809"/>
  <c r="P809"/>
  <c r="BI802"/>
  <c r="BH802"/>
  <c r="BG802"/>
  <c r="BE802"/>
  <c r="T802"/>
  <c r="R802"/>
  <c r="P802"/>
  <c r="BI799"/>
  <c r="BH799"/>
  <c r="BG799"/>
  <c r="BE799"/>
  <c r="T799"/>
  <c r="R799"/>
  <c r="P799"/>
  <c r="BI792"/>
  <c r="BH792"/>
  <c r="BG792"/>
  <c r="BE792"/>
  <c r="T792"/>
  <c r="R792"/>
  <c r="P792"/>
  <c r="BI782"/>
  <c r="BH782"/>
  <c r="BG782"/>
  <c r="BE782"/>
  <c r="T782"/>
  <c r="R782"/>
  <c r="P782"/>
  <c r="BI780"/>
  <c r="BH780"/>
  <c r="BG780"/>
  <c r="BE780"/>
  <c r="T780"/>
  <c r="R780"/>
  <c r="P780"/>
  <c r="BI773"/>
  <c r="BH773"/>
  <c r="BG773"/>
  <c r="BE773"/>
  <c r="T773"/>
  <c r="R773"/>
  <c r="P773"/>
  <c r="BI770"/>
  <c r="BH770"/>
  <c r="BG770"/>
  <c r="BE770"/>
  <c r="T770"/>
  <c r="R770"/>
  <c r="P770"/>
  <c r="BI768"/>
  <c r="BH768"/>
  <c r="BG768"/>
  <c r="BE768"/>
  <c r="T768"/>
  <c r="R768"/>
  <c r="P768"/>
  <c r="BI764"/>
  <c r="BH764"/>
  <c r="BG764"/>
  <c r="BE764"/>
  <c r="T764"/>
  <c r="R764"/>
  <c r="P764"/>
  <c r="BI760"/>
  <c r="BH760"/>
  <c r="BG760"/>
  <c r="BE760"/>
  <c r="T760"/>
  <c r="R760"/>
  <c r="P760"/>
  <c r="BI756"/>
  <c r="BH756"/>
  <c r="BG756"/>
  <c r="BE756"/>
  <c r="T756"/>
  <c r="R756"/>
  <c r="P756"/>
  <c r="BI752"/>
  <c r="BH752"/>
  <c r="BG752"/>
  <c r="BE752"/>
  <c r="T752"/>
  <c r="R752"/>
  <c r="P752"/>
  <c r="BI748"/>
  <c r="BH748"/>
  <c r="BG748"/>
  <c r="BE748"/>
  <c r="T748"/>
  <c r="R748"/>
  <c r="P748"/>
  <c r="BI742"/>
  <c r="BH742"/>
  <c r="BG742"/>
  <c r="BE742"/>
  <c r="T742"/>
  <c r="R742"/>
  <c r="P742"/>
  <c r="BI732"/>
  <c r="BH732"/>
  <c r="BG732"/>
  <c r="BE732"/>
  <c r="T732"/>
  <c r="R732"/>
  <c r="P732"/>
  <c r="BI729"/>
  <c r="BH729"/>
  <c r="BG729"/>
  <c r="BE729"/>
  <c r="T729"/>
  <c r="R729"/>
  <c r="P729"/>
  <c r="BI721"/>
  <c r="BH721"/>
  <c r="BG721"/>
  <c r="BE721"/>
  <c r="T721"/>
  <c r="R721"/>
  <c r="P721"/>
  <c r="BI719"/>
  <c r="BH719"/>
  <c r="BG719"/>
  <c r="BE719"/>
  <c r="T719"/>
  <c r="R719"/>
  <c r="P719"/>
  <c r="BI709"/>
  <c r="BH709"/>
  <c r="BG709"/>
  <c r="BE709"/>
  <c r="T709"/>
  <c r="R709"/>
  <c r="P709"/>
  <c r="BI706"/>
  <c r="BH706"/>
  <c r="BG706"/>
  <c r="BE706"/>
  <c r="T706"/>
  <c r="R706"/>
  <c r="P706"/>
  <c r="BI704"/>
  <c r="BH704"/>
  <c r="BG704"/>
  <c r="BE704"/>
  <c r="T704"/>
  <c r="R704"/>
  <c r="P704"/>
  <c r="BI702"/>
  <c r="BH702"/>
  <c r="BG702"/>
  <c r="BE702"/>
  <c r="T702"/>
  <c r="R702"/>
  <c r="P702"/>
  <c r="BI700"/>
  <c r="BH700"/>
  <c r="BG700"/>
  <c r="BE700"/>
  <c r="T700"/>
  <c r="R700"/>
  <c r="P700"/>
  <c r="BI697"/>
  <c r="BH697"/>
  <c r="BG697"/>
  <c r="BE697"/>
  <c r="T697"/>
  <c r="R697"/>
  <c r="P697"/>
  <c r="BI695"/>
  <c r="BH695"/>
  <c r="BG695"/>
  <c r="BE695"/>
  <c r="T695"/>
  <c r="R695"/>
  <c r="P695"/>
  <c r="BI693"/>
  <c r="BH693"/>
  <c r="BG693"/>
  <c r="BE693"/>
  <c r="T693"/>
  <c r="R693"/>
  <c r="P693"/>
  <c r="BI688"/>
  <c r="BH688"/>
  <c r="BG688"/>
  <c r="BE688"/>
  <c r="T688"/>
  <c r="R688"/>
  <c r="P688"/>
  <c r="BI681"/>
  <c r="BH681"/>
  <c r="BG681"/>
  <c r="BE681"/>
  <c r="T681"/>
  <c r="R681"/>
  <c r="P681"/>
  <c r="BI674"/>
  <c r="BH674"/>
  <c r="BG674"/>
  <c r="BE674"/>
  <c r="T674"/>
  <c r="R674"/>
  <c r="P674"/>
  <c r="BI669"/>
  <c r="BH669"/>
  <c r="BG669"/>
  <c r="BE669"/>
  <c r="T669"/>
  <c r="R669"/>
  <c r="P669"/>
  <c r="BI664"/>
  <c r="BH664"/>
  <c r="BG664"/>
  <c r="BE664"/>
  <c r="T664"/>
  <c r="R664"/>
  <c r="P664"/>
  <c r="BI663"/>
  <c r="BH663"/>
  <c r="BG663"/>
  <c r="BE663"/>
  <c r="T663"/>
  <c r="R663"/>
  <c r="P663"/>
  <c r="BI658"/>
  <c r="BH658"/>
  <c r="BG658"/>
  <c r="BE658"/>
  <c r="T658"/>
  <c r="R658"/>
  <c r="P658"/>
  <c r="BI657"/>
  <c r="BH657"/>
  <c r="BG657"/>
  <c r="BE657"/>
  <c r="T657"/>
  <c r="R657"/>
  <c r="P657"/>
  <c r="BI650"/>
  <c r="BH650"/>
  <c r="BG650"/>
  <c r="BE650"/>
  <c r="T650"/>
  <c r="R650"/>
  <c r="P650"/>
  <c r="BI649"/>
  <c r="BH649"/>
  <c r="BG649"/>
  <c r="BE649"/>
  <c r="T649"/>
  <c r="R649"/>
  <c r="P649"/>
  <c r="BI644"/>
  <c r="BH644"/>
  <c r="BG644"/>
  <c r="BE644"/>
  <c r="T644"/>
  <c r="R644"/>
  <c r="P644"/>
  <c r="BI639"/>
  <c r="BH639"/>
  <c r="BG639"/>
  <c r="BE639"/>
  <c r="T639"/>
  <c r="R639"/>
  <c r="P639"/>
  <c r="BI634"/>
  <c r="BH634"/>
  <c r="BG634"/>
  <c r="BE634"/>
  <c r="T634"/>
  <c r="R634"/>
  <c r="P634"/>
  <c r="BI631"/>
  <c r="BH631"/>
  <c r="BG631"/>
  <c r="BE631"/>
  <c r="T631"/>
  <c r="R631"/>
  <c r="P631"/>
  <c r="BI628"/>
  <c r="BH628"/>
  <c r="BG628"/>
  <c r="BE628"/>
  <c r="T628"/>
  <c r="R628"/>
  <c r="P628"/>
  <c r="BI623"/>
  <c r="BH623"/>
  <c r="BG623"/>
  <c r="BE623"/>
  <c r="T623"/>
  <c r="R623"/>
  <c r="P623"/>
  <c r="BI621"/>
  <c r="BH621"/>
  <c r="BG621"/>
  <c r="BE621"/>
  <c r="T621"/>
  <c r="R621"/>
  <c r="P621"/>
  <c r="BI618"/>
  <c r="BH618"/>
  <c r="BG618"/>
  <c r="BE618"/>
  <c r="T618"/>
  <c r="R618"/>
  <c r="P618"/>
  <c r="BI616"/>
  <c r="BH616"/>
  <c r="BG616"/>
  <c r="BE616"/>
  <c r="T616"/>
  <c r="R616"/>
  <c r="P616"/>
  <c r="BI614"/>
  <c r="BH614"/>
  <c r="BG614"/>
  <c r="BE614"/>
  <c r="T614"/>
  <c r="R614"/>
  <c r="P614"/>
  <c r="BI609"/>
  <c r="BH609"/>
  <c r="BG609"/>
  <c r="BE609"/>
  <c r="T609"/>
  <c r="R609"/>
  <c r="P609"/>
  <c r="BI607"/>
  <c r="BH607"/>
  <c r="BG607"/>
  <c r="BE607"/>
  <c r="T607"/>
  <c r="R607"/>
  <c r="P607"/>
  <c r="BI604"/>
  <c r="BH604"/>
  <c r="BG604"/>
  <c r="BE604"/>
  <c r="T604"/>
  <c r="R604"/>
  <c r="P604"/>
  <c r="BI602"/>
  <c r="BH602"/>
  <c r="BG602"/>
  <c r="BE602"/>
  <c r="T602"/>
  <c r="R602"/>
  <c r="P602"/>
  <c r="BI597"/>
  <c r="BH597"/>
  <c r="BG597"/>
  <c r="BE597"/>
  <c r="T597"/>
  <c r="R597"/>
  <c r="P597"/>
  <c r="BI594"/>
  <c r="BH594"/>
  <c r="BG594"/>
  <c r="BE594"/>
  <c r="T594"/>
  <c r="R594"/>
  <c r="P594"/>
  <c r="BI592"/>
  <c r="BH592"/>
  <c r="BG592"/>
  <c r="BE592"/>
  <c r="T592"/>
  <c r="R592"/>
  <c r="P592"/>
  <c r="BI589"/>
  <c r="BH589"/>
  <c r="BG589"/>
  <c r="BE589"/>
  <c r="T589"/>
  <c r="R589"/>
  <c r="P589"/>
  <c r="BI582"/>
  <c r="BH582"/>
  <c r="BG582"/>
  <c r="BE582"/>
  <c r="T582"/>
  <c r="R582"/>
  <c r="P582"/>
  <c r="BI575"/>
  <c r="BH575"/>
  <c r="BG575"/>
  <c r="BE575"/>
  <c r="T575"/>
  <c r="R575"/>
  <c r="P575"/>
  <c r="BI572"/>
  <c r="BH572"/>
  <c r="BG572"/>
  <c r="BE572"/>
  <c r="T572"/>
  <c r="R572"/>
  <c r="P572"/>
  <c r="BI570"/>
  <c r="BH570"/>
  <c r="BG570"/>
  <c r="BE570"/>
  <c r="T570"/>
  <c r="R570"/>
  <c r="P570"/>
  <c r="BI559"/>
  <c r="BH559"/>
  <c r="BG559"/>
  <c r="BE559"/>
  <c r="T559"/>
  <c r="R559"/>
  <c r="P559"/>
  <c r="BI551"/>
  <c r="BH551"/>
  <c r="BG551"/>
  <c r="BE551"/>
  <c r="T551"/>
  <c r="R551"/>
  <c r="P551"/>
  <c r="BI537"/>
  <c r="BH537"/>
  <c r="BG537"/>
  <c r="BE537"/>
  <c r="T537"/>
  <c r="R537"/>
  <c r="P537"/>
  <c r="BI533"/>
  <c r="BH533"/>
  <c r="BG533"/>
  <c r="BE533"/>
  <c r="T533"/>
  <c r="R533"/>
  <c r="P533"/>
  <c r="BI530"/>
  <c r="BH530"/>
  <c r="BG530"/>
  <c r="BE530"/>
  <c r="T530"/>
  <c r="R530"/>
  <c r="P530"/>
  <c r="BI518"/>
  <c r="BH518"/>
  <c r="BG518"/>
  <c r="BE518"/>
  <c r="T518"/>
  <c r="R518"/>
  <c r="P518"/>
  <c r="BI502"/>
  <c r="BH502"/>
  <c r="BG502"/>
  <c r="BE502"/>
  <c r="T502"/>
  <c r="R502"/>
  <c r="P502"/>
  <c r="BI499"/>
  <c r="BH499"/>
  <c r="BG499"/>
  <c r="BE499"/>
  <c r="T499"/>
  <c r="R499"/>
  <c r="P499"/>
  <c r="BI496"/>
  <c r="BH496"/>
  <c r="BG496"/>
  <c r="BE496"/>
  <c r="T496"/>
  <c r="R496"/>
  <c r="P496"/>
  <c r="BI493"/>
  <c r="BH493"/>
  <c r="BG493"/>
  <c r="BE493"/>
  <c r="T493"/>
  <c r="R493"/>
  <c r="P493"/>
  <c r="BI491"/>
  <c r="BH491"/>
  <c r="BG491"/>
  <c r="BE491"/>
  <c r="T491"/>
  <c r="R491"/>
  <c r="P491"/>
  <c r="BI480"/>
  <c r="BH480"/>
  <c r="BG480"/>
  <c r="BE480"/>
  <c r="T480"/>
  <c r="R480"/>
  <c r="P480"/>
  <c r="BI473"/>
  <c r="BH473"/>
  <c r="BG473"/>
  <c r="BE473"/>
  <c r="T473"/>
  <c r="R473"/>
  <c r="P473"/>
  <c r="BI460"/>
  <c r="BH460"/>
  <c r="BG460"/>
  <c r="BE460"/>
  <c r="T460"/>
  <c r="R460"/>
  <c r="P460"/>
  <c r="BI447"/>
  <c r="BH447"/>
  <c r="BG447"/>
  <c r="BE447"/>
  <c r="T447"/>
  <c r="R447"/>
  <c r="P447"/>
  <c r="BI444"/>
  <c r="BH444"/>
  <c r="BG444"/>
  <c r="BE444"/>
  <c r="T444"/>
  <c r="R444"/>
  <c r="P444"/>
  <c r="BI442"/>
  <c r="BH442"/>
  <c r="BG442"/>
  <c r="BE442"/>
  <c r="T442"/>
  <c r="R442"/>
  <c r="P442"/>
  <c r="BI429"/>
  <c r="BH429"/>
  <c r="BG429"/>
  <c r="BE429"/>
  <c r="T429"/>
  <c r="R429"/>
  <c r="P429"/>
  <c r="BI426"/>
  <c r="BH426"/>
  <c r="BG426"/>
  <c r="BE426"/>
  <c r="T426"/>
  <c r="R426"/>
  <c r="P426"/>
  <c r="BI413"/>
  <c r="BH413"/>
  <c r="BG413"/>
  <c r="BE413"/>
  <c r="T413"/>
  <c r="R413"/>
  <c r="P413"/>
  <c r="BI410"/>
  <c r="BH410"/>
  <c r="BG410"/>
  <c r="BE410"/>
  <c r="T410"/>
  <c r="R410"/>
  <c r="P410"/>
  <c r="BI395"/>
  <c r="BH395"/>
  <c r="BG395"/>
  <c r="BE395"/>
  <c r="T395"/>
  <c r="R395"/>
  <c r="P395"/>
  <c r="BI392"/>
  <c r="BH392"/>
  <c r="BG392"/>
  <c r="BE392"/>
  <c r="T392"/>
  <c r="R392"/>
  <c r="P392"/>
  <c r="BI376"/>
  <c r="BH376"/>
  <c r="BG376"/>
  <c r="BE376"/>
  <c r="T376"/>
  <c r="R376"/>
  <c r="P376"/>
  <c r="BI370"/>
  <c r="BH370"/>
  <c r="BG370"/>
  <c r="BE370"/>
  <c r="T370"/>
  <c r="R370"/>
  <c r="P370"/>
  <c r="BI355"/>
  <c r="BH355"/>
  <c r="BG355"/>
  <c r="BE355"/>
  <c r="T355"/>
  <c r="T354"/>
  <c r="R355"/>
  <c r="R354"/>
  <c r="P355"/>
  <c r="P354"/>
  <c r="BI351"/>
  <c r="BH351"/>
  <c r="BG351"/>
  <c r="BE351"/>
  <c r="T351"/>
  <c r="T350"/>
  <c r="R351"/>
  <c r="R350"/>
  <c r="P351"/>
  <c r="P350"/>
  <c r="BI348"/>
  <c r="BH348"/>
  <c r="BG348"/>
  <c r="BE348"/>
  <c r="T348"/>
  <c r="R348"/>
  <c r="P348"/>
  <c r="BI345"/>
  <c r="BH345"/>
  <c r="BG345"/>
  <c r="BE345"/>
  <c r="T345"/>
  <c r="R345"/>
  <c r="P345"/>
  <c r="BI343"/>
  <c r="BH343"/>
  <c r="BG343"/>
  <c r="BE343"/>
  <c r="T343"/>
  <c r="R343"/>
  <c r="P343"/>
  <c r="BI341"/>
  <c r="BH341"/>
  <c r="BG341"/>
  <c r="BE341"/>
  <c r="T341"/>
  <c r="R341"/>
  <c r="P341"/>
  <c r="BI335"/>
  <c r="BH335"/>
  <c r="BG335"/>
  <c r="BE335"/>
  <c r="T335"/>
  <c r="R335"/>
  <c r="P335"/>
  <c r="BI285"/>
  <c r="BH285"/>
  <c r="BG285"/>
  <c r="BE285"/>
  <c r="T285"/>
  <c r="R285"/>
  <c r="P285"/>
  <c r="BI281"/>
  <c r="BH281"/>
  <c r="BG281"/>
  <c r="BE281"/>
  <c r="T281"/>
  <c r="R281"/>
  <c r="P281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2"/>
  <c r="BH262"/>
  <c r="BG262"/>
  <c r="BE262"/>
  <c r="T262"/>
  <c r="R262"/>
  <c r="P262"/>
  <c r="BI257"/>
  <c r="BH257"/>
  <c r="BG257"/>
  <c r="BE257"/>
  <c r="T257"/>
  <c r="R257"/>
  <c r="P257"/>
  <c r="BI243"/>
  <c r="BH243"/>
  <c r="BG243"/>
  <c r="BE243"/>
  <c r="T243"/>
  <c r="R243"/>
  <c r="P243"/>
  <c r="BI237"/>
  <c r="BH237"/>
  <c r="BG237"/>
  <c r="BE237"/>
  <c r="T237"/>
  <c r="R237"/>
  <c r="P237"/>
  <c r="BI234"/>
  <c r="BH234"/>
  <c r="BG234"/>
  <c r="BE234"/>
  <c r="T234"/>
  <c r="R234"/>
  <c r="P234"/>
  <c r="BI226"/>
  <c r="BH226"/>
  <c r="BG226"/>
  <c r="BE226"/>
  <c r="T226"/>
  <c r="R226"/>
  <c r="P226"/>
  <c r="BI223"/>
  <c r="BH223"/>
  <c r="BG223"/>
  <c r="BE223"/>
  <c r="T223"/>
  <c r="R223"/>
  <c r="P223"/>
  <c r="BI219"/>
  <c r="BH219"/>
  <c r="BG219"/>
  <c r="BE219"/>
  <c r="T219"/>
  <c r="T218"/>
  <c r="R219"/>
  <c r="R218"/>
  <c r="P219"/>
  <c r="P218"/>
  <c r="BI215"/>
  <c r="BH215"/>
  <c r="BG215"/>
  <c r="BE215"/>
  <c r="T215"/>
  <c r="T214"/>
  <c r="R215"/>
  <c r="R214"/>
  <c r="P215"/>
  <c r="P214"/>
  <c r="BI213"/>
  <c r="BH213"/>
  <c r="BG213"/>
  <c r="BE213"/>
  <c r="T213"/>
  <c r="R213"/>
  <c r="P213"/>
  <c r="BI208"/>
  <c r="BH208"/>
  <c r="BG208"/>
  <c r="BE208"/>
  <c r="T208"/>
  <c r="R208"/>
  <c r="P208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5"/>
  <c r="BH195"/>
  <c r="BG195"/>
  <c r="BE195"/>
  <c r="T195"/>
  <c r="R195"/>
  <c r="P195"/>
  <c r="BI178"/>
  <c r="BH178"/>
  <c r="BG178"/>
  <c r="BE178"/>
  <c r="T178"/>
  <c r="T177"/>
  <c r="R178"/>
  <c r="R177"/>
  <c r="P178"/>
  <c r="P177"/>
  <c r="BI170"/>
  <c r="BH170"/>
  <c r="BG170"/>
  <c r="BE170"/>
  <c r="T170"/>
  <c r="R170"/>
  <c r="P170"/>
  <c r="BI127"/>
  <c r="BH127"/>
  <c r="BG127"/>
  <c r="BE127"/>
  <c r="T127"/>
  <c r="R127"/>
  <c r="P127"/>
  <c r="BI120"/>
  <c r="BH120"/>
  <c r="BG120"/>
  <c r="BE120"/>
  <c r="T120"/>
  <c r="R120"/>
  <c r="P120"/>
  <c r="BI117"/>
  <c r="BH117"/>
  <c r="BG117"/>
  <c r="BE117"/>
  <c r="T117"/>
  <c r="R117"/>
  <c r="P117"/>
  <c r="J110"/>
  <c r="F110"/>
  <c r="F108"/>
  <c r="E106"/>
  <c r="J62"/>
  <c r="F62"/>
  <c r="F60"/>
  <c r="E58"/>
  <c r="J28"/>
  <c r="E28"/>
  <c r="J111"/>
  <c r="J27"/>
  <c r="J22"/>
  <c r="E22"/>
  <c r="F111"/>
  <c r="J21"/>
  <c r="J16"/>
  <c r="J60"/>
  <c r="E7"/>
  <c r="E100"/>
  <c i="5" r="J41"/>
  <c r="J40"/>
  <c i="1" r="AY60"/>
  <c i="5" r="J39"/>
  <c i="1" r="AX60"/>
  <c i="5"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19"/>
  <c r="BH119"/>
  <c r="BG119"/>
  <c r="BE119"/>
  <c r="T119"/>
  <c r="R119"/>
  <c r="P119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J93"/>
  <c r="F93"/>
  <c r="F91"/>
  <c r="E89"/>
  <c r="J62"/>
  <c r="F62"/>
  <c r="F60"/>
  <c r="E58"/>
  <c r="J28"/>
  <c r="E28"/>
  <c r="J94"/>
  <c r="J27"/>
  <c r="J22"/>
  <c r="E22"/>
  <c r="F63"/>
  <c r="J21"/>
  <c r="J16"/>
  <c r="J91"/>
  <c r="E7"/>
  <c r="E83"/>
  <c i="4" r="J112"/>
  <c r="J41"/>
  <c r="J40"/>
  <c i="1" r="AY59"/>
  <c i="4" r="J39"/>
  <c i="1" r="AX59"/>
  <c i="4"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19"/>
  <c r="BH119"/>
  <c r="BG119"/>
  <c r="BE119"/>
  <c r="T119"/>
  <c r="R119"/>
  <c r="P119"/>
  <c r="BI117"/>
  <c r="BH117"/>
  <c r="BG117"/>
  <c r="BE117"/>
  <c r="T117"/>
  <c r="R117"/>
  <c r="P117"/>
  <c r="BI115"/>
  <c r="BH115"/>
  <c r="BG115"/>
  <c r="BE115"/>
  <c r="T115"/>
  <c r="R115"/>
  <c r="P115"/>
  <c r="J70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J96"/>
  <c r="F96"/>
  <c r="F94"/>
  <c r="E92"/>
  <c r="J62"/>
  <c r="F62"/>
  <c r="F60"/>
  <c r="E58"/>
  <c r="J28"/>
  <c r="E28"/>
  <c r="J97"/>
  <c r="J27"/>
  <c r="J22"/>
  <c r="E22"/>
  <c r="F63"/>
  <c r="J21"/>
  <c r="J16"/>
  <c r="J94"/>
  <c r="E7"/>
  <c r="E52"/>
  <c i="3" r="J41"/>
  <c r="J40"/>
  <c i="1" r="AY58"/>
  <c i="3" r="J39"/>
  <c i="1" r="AX58"/>
  <c i="3" r="BI273"/>
  <c r="BH273"/>
  <c r="BG273"/>
  <c r="BE273"/>
  <c r="T273"/>
  <c r="T272"/>
  <c r="R273"/>
  <c r="R272"/>
  <c r="P273"/>
  <c r="P272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7"/>
  <c r="BH167"/>
  <c r="BG167"/>
  <c r="BE167"/>
  <c r="T167"/>
  <c r="R167"/>
  <c r="P167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21"/>
  <c r="BH121"/>
  <c r="BG121"/>
  <c r="BE121"/>
  <c r="T121"/>
  <c r="T120"/>
  <c r="R121"/>
  <c r="R120"/>
  <c r="P121"/>
  <c r="P120"/>
  <c r="BI118"/>
  <c r="BH118"/>
  <c r="BG118"/>
  <c r="BE118"/>
  <c r="T118"/>
  <c r="R118"/>
  <c r="P118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08"/>
  <c r="BH108"/>
  <c r="BG108"/>
  <c r="BE108"/>
  <c r="T108"/>
  <c r="T107"/>
  <c r="R108"/>
  <c r="R107"/>
  <c r="P108"/>
  <c r="P107"/>
  <c r="BI105"/>
  <c r="BH105"/>
  <c r="BG105"/>
  <c r="BE105"/>
  <c r="T105"/>
  <c r="T104"/>
  <c r="R105"/>
  <c r="R104"/>
  <c r="P105"/>
  <c r="P104"/>
  <c r="J98"/>
  <c r="F98"/>
  <c r="F96"/>
  <c r="E94"/>
  <c r="J62"/>
  <c r="F62"/>
  <c r="F60"/>
  <c r="E58"/>
  <c r="J28"/>
  <c r="E28"/>
  <c r="J99"/>
  <c r="J27"/>
  <c r="J22"/>
  <c r="E22"/>
  <c r="F63"/>
  <c r="J21"/>
  <c r="J16"/>
  <c r="J96"/>
  <c r="E7"/>
  <c r="E88"/>
  <c i="2" r="J41"/>
  <c r="J40"/>
  <c i="1" r="AY57"/>
  <c i="2" r="J39"/>
  <c i="1" r="AX57"/>
  <c i="2" r="BI678"/>
  <c r="BH678"/>
  <c r="BG678"/>
  <c r="BE678"/>
  <c r="T678"/>
  <c r="R678"/>
  <c r="P678"/>
  <c r="BI677"/>
  <c r="BH677"/>
  <c r="BG677"/>
  <c r="BE677"/>
  <c r="T677"/>
  <c r="R677"/>
  <c r="P677"/>
  <c r="BI676"/>
  <c r="BH676"/>
  <c r="BG676"/>
  <c r="BE676"/>
  <c r="T676"/>
  <c r="R676"/>
  <c r="P676"/>
  <c r="BI673"/>
  <c r="BH673"/>
  <c r="BG673"/>
  <c r="BE673"/>
  <c r="T673"/>
  <c r="R673"/>
  <c r="P673"/>
  <c r="BI671"/>
  <c r="BH671"/>
  <c r="BG671"/>
  <c r="BE671"/>
  <c r="T671"/>
  <c r="R671"/>
  <c r="P671"/>
  <c r="BI665"/>
  <c r="BH665"/>
  <c r="BG665"/>
  <c r="BE665"/>
  <c r="T665"/>
  <c r="R665"/>
  <c r="P665"/>
  <c r="BI662"/>
  <c r="BH662"/>
  <c r="BG662"/>
  <c r="BE662"/>
  <c r="T662"/>
  <c r="R662"/>
  <c r="P662"/>
  <c r="BI660"/>
  <c r="BH660"/>
  <c r="BG660"/>
  <c r="BE660"/>
  <c r="T660"/>
  <c r="R660"/>
  <c r="P660"/>
  <c r="BI653"/>
  <c r="BH653"/>
  <c r="BG653"/>
  <c r="BE653"/>
  <c r="T653"/>
  <c r="R653"/>
  <c r="P653"/>
  <c r="BI650"/>
  <c r="BH650"/>
  <c r="BG650"/>
  <c r="BE650"/>
  <c r="T650"/>
  <c r="R650"/>
  <c r="P650"/>
  <c r="BI648"/>
  <c r="BH648"/>
  <c r="BG648"/>
  <c r="BE648"/>
  <c r="T648"/>
  <c r="R648"/>
  <c r="P648"/>
  <c r="BI645"/>
  <c r="BH645"/>
  <c r="BG645"/>
  <c r="BE645"/>
  <c r="T645"/>
  <c r="R645"/>
  <c r="P645"/>
  <c r="BI640"/>
  <c r="BH640"/>
  <c r="BG640"/>
  <c r="BE640"/>
  <c r="T640"/>
  <c r="R640"/>
  <c r="P640"/>
  <c r="BI636"/>
  <c r="BH636"/>
  <c r="BG636"/>
  <c r="BE636"/>
  <c r="T636"/>
  <c r="R636"/>
  <c r="P636"/>
  <c r="BI630"/>
  <c r="BH630"/>
  <c r="BG630"/>
  <c r="BE630"/>
  <c r="T630"/>
  <c r="R630"/>
  <c r="P630"/>
  <c r="BI628"/>
  <c r="BH628"/>
  <c r="BG628"/>
  <c r="BE628"/>
  <c r="T628"/>
  <c r="R628"/>
  <c r="P628"/>
  <c r="BI623"/>
  <c r="BH623"/>
  <c r="BG623"/>
  <c r="BE623"/>
  <c r="T623"/>
  <c r="R623"/>
  <c r="P623"/>
  <c r="BI620"/>
  <c r="BH620"/>
  <c r="BG620"/>
  <c r="BE620"/>
  <c r="T620"/>
  <c r="R620"/>
  <c r="P620"/>
  <c r="BI618"/>
  <c r="BH618"/>
  <c r="BG618"/>
  <c r="BE618"/>
  <c r="T618"/>
  <c r="R618"/>
  <c r="P618"/>
  <c r="BI615"/>
  <c r="BH615"/>
  <c r="BG615"/>
  <c r="BE615"/>
  <c r="T615"/>
  <c r="R615"/>
  <c r="P615"/>
  <c r="BI608"/>
  <c r="BH608"/>
  <c r="BG608"/>
  <c r="BE608"/>
  <c r="T608"/>
  <c r="R608"/>
  <c r="P608"/>
  <c r="BI605"/>
  <c r="BH605"/>
  <c r="BG605"/>
  <c r="BE605"/>
  <c r="T605"/>
  <c r="R605"/>
  <c r="P605"/>
  <c r="BI598"/>
  <c r="BH598"/>
  <c r="BG598"/>
  <c r="BE598"/>
  <c r="T598"/>
  <c r="R598"/>
  <c r="P598"/>
  <c r="BI595"/>
  <c r="BH595"/>
  <c r="BG595"/>
  <c r="BE595"/>
  <c r="T595"/>
  <c r="R595"/>
  <c r="P595"/>
  <c r="BI593"/>
  <c r="BH593"/>
  <c r="BG593"/>
  <c r="BE593"/>
  <c r="T593"/>
  <c r="R593"/>
  <c r="P593"/>
  <c r="BI586"/>
  <c r="BH586"/>
  <c r="BG586"/>
  <c r="BE586"/>
  <c r="T586"/>
  <c r="R586"/>
  <c r="P586"/>
  <c r="BI583"/>
  <c r="BH583"/>
  <c r="BG583"/>
  <c r="BE583"/>
  <c r="T583"/>
  <c r="R583"/>
  <c r="P583"/>
  <c r="BI581"/>
  <c r="BH581"/>
  <c r="BG581"/>
  <c r="BE581"/>
  <c r="T581"/>
  <c r="R581"/>
  <c r="P581"/>
  <c r="BI577"/>
  <c r="BH577"/>
  <c r="BG577"/>
  <c r="BE577"/>
  <c r="T577"/>
  <c r="R577"/>
  <c r="P577"/>
  <c r="BI573"/>
  <c r="BH573"/>
  <c r="BG573"/>
  <c r="BE573"/>
  <c r="T573"/>
  <c r="R573"/>
  <c r="P573"/>
  <c r="BI569"/>
  <c r="BH569"/>
  <c r="BG569"/>
  <c r="BE569"/>
  <c r="T569"/>
  <c r="R569"/>
  <c r="P569"/>
  <c r="BI565"/>
  <c r="BH565"/>
  <c r="BG565"/>
  <c r="BE565"/>
  <c r="T565"/>
  <c r="R565"/>
  <c r="P565"/>
  <c r="BI561"/>
  <c r="BH561"/>
  <c r="BG561"/>
  <c r="BE561"/>
  <c r="T561"/>
  <c r="R561"/>
  <c r="P561"/>
  <c r="BI555"/>
  <c r="BH555"/>
  <c r="BG555"/>
  <c r="BE555"/>
  <c r="T555"/>
  <c r="R555"/>
  <c r="P555"/>
  <c r="BI547"/>
  <c r="BH547"/>
  <c r="BG547"/>
  <c r="BE547"/>
  <c r="T547"/>
  <c r="R547"/>
  <c r="P547"/>
  <c r="BI541"/>
  <c r="BH541"/>
  <c r="BG541"/>
  <c r="BE541"/>
  <c r="T541"/>
  <c r="R541"/>
  <c r="P541"/>
  <c r="BI536"/>
  <c r="BH536"/>
  <c r="BG536"/>
  <c r="BE536"/>
  <c r="T536"/>
  <c r="R536"/>
  <c r="P536"/>
  <c r="BI534"/>
  <c r="BH534"/>
  <c r="BG534"/>
  <c r="BE534"/>
  <c r="T534"/>
  <c r="R534"/>
  <c r="P534"/>
  <c r="BI526"/>
  <c r="BH526"/>
  <c r="BG526"/>
  <c r="BE526"/>
  <c r="T526"/>
  <c r="R526"/>
  <c r="P526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7"/>
  <c r="BH517"/>
  <c r="BG517"/>
  <c r="BE517"/>
  <c r="T517"/>
  <c r="R517"/>
  <c r="P517"/>
  <c r="BI514"/>
  <c r="BH514"/>
  <c r="BG514"/>
  <c r="BE514"/>
  <c r="T514"/>
  <c r="R514"/>
  <c r="P514"/>
  <c r="BI512"/>
  <c r="BH512"/>
  <c r="BG512"/>
  <c r="BE512"/>
  <c r="T512"/>
  <c r="R512"/>
  <c r="P512"/>
  <c r="BI510"/>
  <c r="BH510"/>
  <c r="BG510"/>
  <c r="BE510"/>
  <c r="T510"/>
  <c r="R510"/>
  <c r="P510"/>
  <c r="BI507"/>
  <c r="BH507"/>
  <c r="BG507"/>
  <c r="BE507"/>
  <c r="T507"/>
  <c r="R507"/>
  <c r="P507"/>
  <c r="BI502"/>
  <c r="BH502"/>
  <c r="BG502"/>
  <c r="BE502"/>
  <c r="T502"/>
  <c r="R502"/>
  <c r="P502"/>
  <c r="BI497"/>
  <c r="BH497"/>
  <c r="BG497"/>
  <c r="BE497"/>
  <c r="T497"/>
  <c r="R497"/>
  <c r="P497"/>
  <c r="BI492"/>
  <c r="BH492"/>
  <c r="BG492"/>
  <c r="BE492"/>
  <c r="T492"/>
  <c r="R492"/>
  <c r="P492"/>
  <c r="BI490"/>
  <c r="BH490"/>
  <c r="BG490"/>
  <c r="BE490"/>
  <c r="T490"/>
  <c r="R490"/>
  <c r="P490"/>
  <c r="BI487"/>
  <c r="BH487"/>
  <c r="BG487"/>
  <c r="BE487"/>
  <c r="T487"/>
  <c r="R487"/>
  <c r="P487"/>
  <c r="BI486"/>
  <c r="BH486"/>
  <c r="BG486"/>
  <c r="BE486"/>
  <c r="T486"/>
  <c r="R486"/>
  <c r="P486"/>
  <c r="BI479"/>
  <c r="BH479"/>
  <c r="BG479"/>
  <c r="BE479"/>
  <c r="T479"/>
  <c r="R479"/>
  <c r="P479"/>
  <c r="BI477"/>
  <c r="BH477"/>
  <c r="BG477"/>
  <c r="BE477"/>
  <c r="T477"/>
  <c r="R477"/>
  <c r="P477"/>
  <c r="BI475"/>
  <c r="BH475"/>
  <c r="BG475"/>
  <c r="BE475"/>
  <c r="T475"/>
  <c r="R475"/>
  <c r="P475"/>
  <c r="BI472"/>
  <c r="BH472"/>
  <c r="BG472"/>
  <c r="BE472"/>
  <c r="T472"/>
  <c r="R472"/>
  <c r="P472"/>
  <c r="BI470"/>
  <c r="BH470"/>
  <c r="BG470"/>
  <c r="BE470"/>
  <c r="T470"/>
  <c r="R470"/>
  <c r="P470"/>
  <c r="BI467"/>
  <c r="BH467"/>
  <c r="BG467"/>
  <c r="BE467"/>
  <c r="T467"/>
  <c r="R467"/>
  <c r="P467"/>
  <c r="BI464"/>
  <c r="BH464"/>
  <c r="BG464"/>
  <c r="BE464"/>
  <c r="T464"/>
  <c r="R464"/>
  <c r="P464"/>
  <c r="BI459"/>
  <c r="BH459"/>
  <c r="BG459"/>
  <c r="BE459"/>
  <c r="T459"/>
  <c r="R459"/>
  <c r="P459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4"/>
  <c r="BH444"/>
  <c r="BG444"/>
  <c r="BE444"/>
  <c r="T444"/>
  <c r="R444"/>
  <c r="P444"/>
  <c r="BI439"/>
  <c r="BH439"/>
  <c r="BG439"/>
  <c r="BE439"/>
  <c r="T439"/>
  <c r="R439"/>
  <c r="P439"/>
  <c r="BI436"/>
  <c r="BH436"/>
  <c r="BG436"/>
  <c r="BE436"/>
  <c r="T436"/>
  <c r="R436"/>
  <c r="P436"/>
  <c r="BI434"/>
  <c r="BH434"/>
  <c r="BG434"/>
  <c r="BE434"/>
  <c r="T434"/>
  <c r="R434"/>
  <c r="P434"/>
  <c r="BI432"/>
  <c r="BH432"/>
  <c r="BG432"/>
  <c r="BE432"/>
  <c r="T432"/>
  <c r="R432"/>
  <c r="P432"/>
  <c r="BI427"/>
  <c r="BH427"/>
  <c r="BG427"/>
  <c r="BE427"/>
  <c r="T427"/>
  <c r="R427"/>
  <c r="P427"/>
  <c r="BI424"/>
  <c r="BH424"/>
  <c r="BG424"/>
  <c r="BE424"/>
  <c r="T424"/>
  <c r="R424"/>
  <c r="P424"/>
  <c r="BI421"/>
  <c r="BH421"/>
  <c r="BG421"/>
  <c r="BE421"/>
  <c r="T421"/>
  <c r="R421"/>
  <c r="P421"/>
  <c r="BI419"/>
  <c r="BH419"/>
  <c r="BG419"/>
  <c r="BE419"/>
  <c r="T419"/>
  <c r="R419"/>
  <c r="P419"/>
  <c r="BI405"/>
  <c r="BH405"/>
  <c r="BG405"/>
  <c r="BE405"/>
  <c r="T405"/>
  <c r="R405"/>
  <c r="P405"/>
  <c r="BI392"/>
  <c r="BH392"/>
  <c r="BG392"/>
  <c r="BE392"/>
  <c r="T392"/>
  <c r="R392"/>
  <c r="P392"/>
  <c r="BI378"/>
  <c r="BH378"/>
  <c r="BG378"/>
  <c r="BE378"/>
  <c r="T378"/>
  <c r="R378"/>
  <c r="P378"/>
  <c r="BI374"/>
  <c r="BH374"/>
  <c r="BG374"/>
  <c r="BE374"/>
  <c r="T374"/>
  <c r="R374"/>
  <c r="P374"/>
  <c r="BI364"/>
  <c r="BH364"/>
  <c r="BG364"/>
  <c r="BE364"/>
  <c r="T364"/>
  <c r="R364"/>
  <c r="P364"/>
  <c r="BI358"/>
  <c r="BH358"/>
  <c r="BG358"/>
  <c r="BE358"/>
  <c r="T358"/>
  <c r="R358"/>
  <c r="P358"/>
  <c r="BI355"/>
  <c r="BH355"/>
  <c r="BG355"/>
  <c r="BE355"/>
  <c r="T355"/>
  <c r="R355"/>
  <c r="P355"/>
  <c r="BI351"/>
  <c r="BH351"/>
  <c r="BG351"/>
  <c r="BE351"/>
  <c r="T351"/>
  <c r="R351"/>
  <c r="P351"/>
  <c r="BI341"/>
  <c r="BH341"/>
  <c r="BG341"/>
  <c r="BE341"/>
  <c r="T341"/>
  <c r="T340"/>
  <c r="R341"/>
  <c r="R340"/>
  <c r="P341"/>
  <c r="P340"/>
  <c r="BI338"/>
  <c r="BH338"/>
  <c r="BG338"/>
  <c r="BE338"/>
  <c r="T338"/>
  <c r="R338"/>
  <c r="P338"/>
  <c r="BI336"/>
  <c r="BH336"/>
  <c r="BG336"/>
  <c r="BE336"/>
  <c r="T336"/>
  <c r="R336"/>
  <c r="P336"/>
  <c r="BI333"/>
  <c r="BH333"/>
  <c r="BG333"/>
  <c r="BE333"/>
  <c r="T333"/>
  <c r="R333"/>
  <c r="P333"/>
  <c r="BI320"/>
  <c r="BH320"/>
  <c r="BG320"/>
  <c r="BE320"/>
  <c r="T320"/>
  <c r="R320"/>
  <c r="P320"/>
  <c r="BI317"/>
  <c r="BH317"/>
  <c r="BG317"/>
  <c r="BE317"/>
  <c r="T317"/>
  <c r="R317"/>
  <c r="P317"/>
  <c r="BI305"/>
  <c r="BH305"/>
  <c r="BG305"/>
  <c r="BE305"/>
  <c r="T305"/>
  <c r="R305"/>
  <c r="P305"/>
  <c r="BI302"/>
  <c r="BH302"/>
  <c r="BG302"/>
  <c r="BE302"/>
  <c r="T302"/>
  <c r="R302"/>
  <c r="P302"/>
  <c r="BI289"/>
  <c r="BH289"/>
  <c r="BG289"/>
  <c r="BE289"/>
  <c r="T289"/>
  <c r="R289"/>
  <c r="P289"/>
  <c r="BI285"/>
  <c r="BH285"/>
  <c r="BG285"/>
  <c r="BE285"/>
  <c r="T285"/>
  <c r="T284"/>
  <c r="R285"/>
  <c r="R284"/>
  <c r="P285"/>
  <c r="P284"/>
  <c r="BI282"/>
  <c r="BH282"/>
  <c r="BG282"/>
  <c r="BE282"/>
  <c r="T282"/>
  <c r="R282"/>
  <c r="P282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68"/>
  <c r="BH268"/>
  <c r="BG268"/>
  <c r="BE268"/>
  <c r="T268"/>
  <c r="R268"/>
  <c r="P268"/>
  <c r="BI234"/>
  <c r="BH234"/>
  <c r="BG234"/>
  <c r="BE234"/>
  <c r="T234"/>
  <c r="R234"/>
  <c r="P234"/>
  <c r="BI231"/>
  <c r="BH231"/>
  <c r="BG231"/>
  <c r="BE231"/>
  <c r="T231"/>
  <c r="R231"/>
  <c r="P231"/>
  <c r="BI226"/>
  <c r="BH226"/>
  <c r="BG226"/>
  <c r="BE226"/>
  <c r="T226"/>
  <c r="R226"/>
  <c r="P226"/>
  <c r="BI219"/>
  <c r="BH219"/>
  <c r="BG219"/>
  <c r="BE219"/>
  <c r="T219"/>
  <c r="R219"/>
  <c r="P219"/>
  <c r="BI216"/>
  <c r="BH216"/>
  <c r="BG216"/>
  <c r="BE216"/>
  <c r="T216"/>
  <c r="R216"/>
  <c r="P216"/>
  <c r="BI213"/>
  <c r="BH213"/>
  <c r="BG213"/>
  <c r="BE213"/>
  <c r="T213"/>
  <c r="R213"/>
  <c r="P213"/>
  <c r="BI203"/>
  <c r="BH203"/>
  <c r="BG203"/>
  <c r="BE203"/>
  <c r="T203"/>
  <c r="R203"/>
  <c r="P203"/>
  <c r="BI199"/>
  <c r="BH199"/>
  <c r="BG199"/>
  <c r="BE199"/>
  <c r="T199"/>
  <c r="T198"/>
  <c r="R199"/>
  <c r="R198"/>
  <c r="P199"/>
  <c r="P198"/>
  <c r="BI195"/>
  <c r="BH195"/>
  <c r="BG195"/>
  <c r="BE195"/>
  <c r="T195"/>
  <c r="T194"/>
  <c r="R195"/>
  <c r="R194"/>
  <c r="P195"/>
  <c r="P194"/>
  <c r="BI192"/>
  <c r="BH192"/>
  <c r="BG192"/>
  <c r="BE192"/>
  <c r="T192"/>
  <c r="R192"/>
  <c r="P192"/>
  <c r="BI190"/>
  <c r="BH190"/>
  <c r="BG190"/>
  <c r="BE190"/>
  <c r="T190"/>
  <c r="R190"/>
  <c r="P190"/>
  <c r="BI185"/>
  <c r="BH185"/>
  <c r="BG185"/>
  <c r="BE185"/>
  <c r="T185"/>
  <c r="R185"/>
  <c r="P185"/>
  <c r="BI182"/>
  <c r="BH182"/>
  <c r="BG182"/>
  <c r="BE182"/>
  <c r="T182"/>
  <c r="R182"/>
  <c r="P182"/>
  <c r="BI180"/>
  <c r="BH180"/>
  <c r="BG180"/>
  <c r="BE180"/>
  <c r="T180"/>
  <c r="R180"/>
  <c r="P180"/>
  <c r="BI165"/>
  <c r="BH165"/>
  <c r="BG165"/>
  <c r="BE165"/>
  <c r="T165"/>
  <c r="T164"/>
  <c r="R165"/>
  <c r="R164"/>
  <c r="P165"/>
  <c r="P164"/>
  <c r="BI161"/>
  <c r="BH161"/>
  <c r="BG161"/>
  <c r="BE161"/>
  <c r="T161"/>
  <c r="R161"/>
  <c r="P161"/>
  <c r="BI125"/>
  <c r="BH125"/>
  <c r="BG125"/>
  <c r="BE125"/>
  <c r="T125"/>
  <c r="R125"/>
  <c r="P125"/>
  <c r="BI119"/>
  <c r="BH119"/>
  <c r="BG119"/>
  <c r="BE119"/>
  <c r="T119"/>
  <c r="R119"/>
  <c r="P119"/>
  <c r="BI116"/>
  <c r="BH116"/>
  <c r="BG116"/>
  <c r="BE116"/>
  <c r="T116"/>
  <c r="R116"/>
  <c r="P116"/>
  <c r="J109"/>
  <c r="F109"/>
  <c r="F107"/>
  <c r="E105"/>
  <c r="J62"/>
  <c r="F62"/>
  <c r="F60"/>
  <c r="E58"/>
  <c r="J28"/>
  <c r="E28"/>
  <c r="J63"/>
  <c r="J27"/>
  <c r="J22"/>
  <c r="E22"/>
  <c r="F63"/>
  <c r="J21"/>
  <c r="J16"/>
  <c r="J60"/>
  <c r="E7"/>
  <c r="E52"/>
  <c i="1" r="L50"/>
  <c r="AM50"/>
  <c r="AM49"/>
  <c r="L49"/>
  <c r="AM47"/>
  <c r="L47"/>
  <c r="L45"/>
  <c r="L44"/>
  <c i="2" r="J677"/>
  <c r="J620"/>
  <c r="J497"/>
  <c r="BK320"/>
  <c r="J125"/>
  <c r="BK424"/>
  <c r="BK279"/>
  <c r="BK119"/>
  <c r="BK507"/>
  <c r="BK317"/>
  <c r="BK671"/>
  <c r="J628"/>
  <c r="J561"/>
  <c r="BK487"/>
  <c r="J405"/>
  <c r="J219"/>
  <c i="3" r="J239"/>
  <c r="BK189"/>
  <c r="BK145"/>
  <c r="J111"/>
  <c r="BK224"/>
  <c r="BK249"/>
  <c r="J177"/>
  <c r="BK139"/>
  <c r="J236"/>
  <c r="J175"/>
  <c r="J145"/>
  <c i="4" r="BK185"/>
  <c r="BK137"/>
  <c r="BK180"/>
  <c r="J121"/>
  <c r="J160"/>
  <c i="5" r="J161"/>
  <c r="J144"/>
  <c r="J109"/>
  <c r="BK125"/>
  <c r="J134"/>
  <c i="6" r="BK849"/>
  <c r="BK695"/>
  <c r="J502"/>
  <c r="J341"/>
  <c r="BK852"/>
  <c r="BK688"/>
  <c r="J631"/>
  <c r="BK502"/>
  <c r="J237"/>
  <c r="J838"/>
  <c r="J594"/>
  <c r="J272"/>
  <c r="BK871"/>
  <c r="J773"/>
  <c r="BK604"/>
  <c r="BK392"/>
  <c r="J120"/>
  <c i="7" r="BK197"/>
  <c r="J121"/>
  <c r="BK244"/>
  <c r="BK195"/>
  <c r="J113"/>
  <c r="J199"/>
  <c r="BK152"/>
  <c r="BK265"/>
  <c r="J188"/>
  <c r="BK144"/>
  <c i="8" r="BK149"/>
  <c r="BK156"/>
  <c r="J142"/>
  <c r="J127"/>
  <c r="BK140"/>
  <c i="9" r="BK127"/>
  <c r="BK168"/>
  <c r="BK101"/>
  <c r="BK156"/>
  <c r="J156"/>
  <c r="J130"/>
  <c i="10" r="J90"/>
  <c i="2" r="J653"/>
  <c r="J583"/>
  <c r="BK282"/>
  <c r="J586"/>
  <c r="J470"/>
  <c r="BK378"/>
  <c r="J195"/>
  <c r="BK583"/>
  <c r="J472"/>
  <c r="BK203"/>
  <c r="BK653"/>
  <c r="BK598"/>
  <c r="J536"/>
  <c r="J451"/>
  <c r="J226"/>
  <c i="3" r="BK237"/>
  <c r="BK212"/>
  <c r="J158"/>
  <c r="J253"/>
  <c r="BK202"/>
  <c r="BK228"/>
  <c r="J184"/>
  <c r="J133"/>
  <c r="BK257"/>
  <c r="J162"/>
  <c i="4" r="J156"/>
  <c r="J176"/>
  <c r="J119"/>
  <c r="BK160"/>
  <c r="BK188"/>
  <c r="BK156"/>
  <c i="5" r="J159"/>
  <c r="J125"/>
  <c r="BK167"/>
  <c r="BK124"/>
  <c r="BK152"/>
  <c r="J110"/>
  <c i="6" r="BK702"/>
  <c r="J607"/>
  <c r="BK370"/>
  <c r="BK257"/>
  <c r="J844"/>
  <c r="BK697"/>
  <c r="J572"/>
  <c r="J395"/>
  <c r="BK234"/>
  <c r="J799"/>
  <c r="BK650"/>
  <c r="BK551"/>
  <c r="BK268"/>
  <c r="BK792"/>
  <c r="J706"/>
  <c r="BK575"/>
  <c r="J234"/>
  <c i="7" r="J186"/>
  <c r="BK111"/>
  <c r="J221"/>
  <c r="J168"/>
  <c r="J244"/>
  <c r="BK170"/>
  <c r="J118"/>
  <c r="J205"/>
  <c r="J143"/>
  <c i="8" r="J144"/>
  <c r="J175"/>
  <c r="BK124"/>
  <c r="J158"/>
  <c r="BK176"/>
  <c i="9" r="BK155"/>
  <c r="J113"/>
  <c r="BK140"/>
  <c r="BK102"/>
  <c r="BK113"/>
  <c r="BK178"/>
  <c r="J127"/>
  <c i="2" r="J678"/>
  <c r="BK645"/>
  <c r="BK477"/>
  <c r="J364"/>
  <c r="BK593"/>
  <c r="J432"/>
  <c r="J216"/>
  <c r="BK640"/>
  <c r="BK565"/>
  <c r="J424"/>
  <c r="J116"/>
  <c r="BK620"/>
  <c r="J507"/>
  <c r="J419"/>
  <c r="J302"/>
  <c i="3" r="BK239"/>
  <c r="BK210"/>
  <c r="J139"/>
  <c r="J247"/>
  <c r="J259"/>
  <c r="J193"/>
  <c r="BK150"/>
  <c r="J121"/>
  <c r="J218"/>
  <c r="J173"/>
  <c i="4" r="BK122"/>
  <c r="J164"/>
  <c r="BK110"/>
  <c r="J126"/>
  <c r="J166"/>
  <c i="5" r="J169"/>
  <c r="J111"/>
  <c r="J163"/>
  <c r="J130"/>
  <c r="J167"/>
  <c r="BK111"/>
  <c i="6" r="BK817"/>
  <c r="BK674"/>
  <c r="BK493"/>
  <c r="BK285"/>
  <c r="BK831"/>
  <c r="BK649"/>
  <c r="J530"/>
  <c r="BK351"/>
  <c r="J178"/>
  <c r="BK780"/>
  <c r="J639"/>
  <c r="J213"/>
  <c r="BK873"/>
  <c r="BK770"/>
  <c r="J614"/>
  <c r="BK444"/>
  <c r="J223"/>
  <c i="7" r="BK263"/>
  <c r="BK167"/>
  <c r="BK252"/>
  <c r="J201"/>
  <c r="BK146"/>
  <c r="BK240"/>
  <c r="J197"/>
  <c r="BK137"/>
  <c r="J223"/>
  <c r="BK182"/>
  <c r="J139"/>
  <c i="8" r="BK129"/>
  <c r="BK158"/>
  <c r="J174"/>
  <c r="BK153"/>
  <c i="9" r="BK145"/>
  <c r="J115"/>
  <c r="BK172"/>
  <c r="BK119"/>
  <c r="J140"/>
  <c r="BK100"/>
  <c r="J104"/>
  <c i="2" r="J660"/>
  <c r="BK581"/>
  <c r="BK434"/>
  <c r="BK216"/>
  <c r="J487"/>
  <c r="BK289"/>
  <c r="BK648"/>
  <c r="BK526"/>
  <c r="J336"/>
  <c i="1" r="AS56"/>
  <c i="2" r="BK333"/>
  <c i="3" r="BK220"/>
  <c r="BK175"/>
  <c r="BK143"/>
  <c r="J251"/>
  <c r="J255"/>
  <c r="J200"/>
  <c r="BK135"/>
  <c r="J261"/>
  <c r="J171"/>
  <c i="4" r="J142"/>
  <c r="J162"/>
  <c r="BK103"/>
  <c r="J129"/>
  <c r="BK162"/>
  <c i="5" r="BK165"/>
  <c r="J131"/>
  <c r="J165"/>
  <c r="J128"/>
  <c r="BK144"/>
  <c i="6" r="BK799"/>
  <c r="J658"/>
  <c r="BK496"/>
  <c r="BK343"/>
  <c r="J860"/>
  <c r="J693"/>
  <c r="J589"/>
  <c r="BK345"/>
  <c r="J195"/>
  <c r="BK742"/>
  <c r="BK623"/>
  <c r="BK215"/>
  <c r="J873"/>
  <c r="J764"/>
  <c r="J623"/>
  <c r="BK491"/>
  <c r="J226"/>
  <c i="7" r="BK205"/>
  <c r="J129"/>
  <c r="J238"/>
  <c r="BK184"/>
  <c r="J144"/>
  <c r="BK219"/>
  <c r="BK165"/>
  <c r="J234"/>
  <c r="BK156"/>
  <c r="BK135"/>
  <c i="8" r="J140"/>
  <c r="J153"/>
  <c r="BK109"/>
  <c r="BK142"/>
  <c r="BK173"/>
  <c i="9" r="BK153"/>
  <c r="J170"/>
  <c r="BK125"/>
  <c r="J162"/>
  <c r="J111"/>
  <c r="J131"/>
  <c i="2" r="BK650"/>
  <c r="J593"/>
  <c r="J467"/>
  <c r="BK213"/>
  <c r="J502"/>
  <c r="BK439"/>
  <c r="J341"/>
  <c r="BK182"/>
  <c r="BK569"/>
  <c r="BK338"/>
  <c r="J185"/>
  <c r="BK605"/>
  <c r="J459"/>
  <c r="J317"/>
  <c i="3" r="J270"/>
  <c r="J224"/>
  <c r="J180"/>
  <c r="J125"/>
  <c r="J232"/>
  <c r="J210"/>
  <c r="J153"/>
  <c r="BK118"/>
  <c r="BK208"/>
  <c r="J154"/>
  <c i="4" r="BK107"/>
  <c r="J154"/>
  <c r="J117"/>
  <c r="J153"/>
  <c r="J175"/>
  <c r="BK105"/>
  <c i="5" r="BK137"/>
  <c r="J104"/>
  <c r="BK147"/>
  <c r="J106"/>
  <c r="J140"/>
  <c r="BK102"/>
  <c i="6" r="BK709"/>
  <c r="BK614"/>
  <c r="BK426"/>
  <c r="BK223"/>
  <c r="BK706"/>
  <c r="BK592"/>
  <c r="J348"/>
  <c r="BK213"/>
  <c r="J729"/>
  <c r="J628"/>
  <c r="BK237"/>
  <c r="J127"/>
  <c r="J817"/>
  <c r="BK669"/>
  <c r="J551"/>
  <c r="J351"/>
  <c i="7" r="BK261"/>
  <c r="J181"/>
  <c r="J105"/>
  <c r="J236"/>
  <c r="J179"/>
  <c r="J133"/>
  <c r="BK217"/>
  <c r="J146"/>
  <c r="BK248"/>
  <c r="BK181"/>
  <c i="8" r="J166"/>
  <c r="BK102"/>
  <c r="J131"/>
  <c r="J151"/>
  <c r="BK106"/>
  <c i="9" r="BK170"/>
  <c r="BK104"/>
  <c r="BK144"/>
  <c r="J178"/>
  <c r="BK164"/>
  <c r="J142"/>
  <c i="10" r="BK92"/>
  <c i="2" r="J640"/>
  <c r="BK536"/>
  <c r="BK405"/>
  <c r="J203"/>
  <c r="J519"/>
  <c r="BK436"/>
  <c r="J268"/>
  <c r="J623"/>
  <c r="BK512"/>
  <c r="BK421"/>
  <c r="J665"/>
  <c r="J569"/>
  <c r="J492"/>
  <c r="J378"/>
  <c r="J285"/>
  <c i="3" r="BK251"/>
  <c r="BK179"/>
  <c r="J135"/>
  <c r="BK108"/>
  <c r="BK236"/>
  <c r="BK263"/>
  <c r="BK195"/>
  <c r="BK158"/>
  <c r="J266"/>
  <c r="BK177"/>
  <c i="4" r="BK126"/>
  <c r="J133"/>
  <c r="BK175"/>
  <c r="BK119"/>
  <c r="BK124"/>
  <c i="5" r="BK130"/>
  <c r="BK110"/>
  <c r="BK149"/>
  <c r="BK104"/>
  <c r="BK136"/>
  <c r="J101"/>
  <c i="6" r="BK748"/>
  <c r="BK644"/>
  <c r="BK499"/>
  <c r="BK272"/>
  <c r="BK862"/>
  <c r="BK719"/>
  <c r="J634"/>
  <c r="BK518"/>
  <c r="BK341"/>
  <c r="J831"/>
  <c r="J695"/>
  <c r="BK473"/>
  <c r="BK878"/>
  <c r="J849"/>
  <c r="BK732"/>
  <c r="J496"/>
  <c r="J376"/>
  <c i="7" r="J203"/>
  <c r="BK125"/>
  <c r="J242"/>
  <c r="J192"/>
  <c r="J141"/>
  <c r="BK232"/>
  <c r="BK151"/>
  <c r="BK238"/>
  <c r="BK215"/>
  <c r="J152"/>
  <c i="8" r="J186"/>
  <c r="J119"/>
  <c r="J149"/>
  <c r="J106"/>
  <c r="BK119"/>
  <c r="BK171"/>
  <c i="9" r="BK147"/>
  <c r="J166"/>
  <c r="BK109"/>
  <c r="BK134"/>
  <c r="J155"/>
  <c r="BK108"/>
  <c i="10" r="J92"/>
  <c i="2" r="J618"/>
  <c r="J464"/>
  <c r="J275"/>
  <c r="BK523"/>
  <c r="J449"/>
  <c r="BK351"/>
  <c r="BK125"/>
  <c r="BK510"/>
  <c r="J333"/>
  <c r="BK190"/>
  <c r="J630"/>
  <c r="BK547"/>
  <c r="BK490"/>
  <c r="BK374"/>
  <c r="BK161"/>
  <c i="3" r="BK253"/>
  <c r="BK216"/>
  <c r="BK173"/>
  <c r="BK121"/>
  <c r="J230"/>
  <c r="J220"/>
  <c r="J191"/>
  <c r="J143"/>
  <c r="BK273"/>
  <c r="J185"/>
  <c r="BK115"/>
  <c i="4" r="BK181"/>
  <c r="J124"/>
  <c r="J171"/>
  <c r="J110"/>
  <c r="BK142"/>
  <c i="5" r="J147"/>
  <c r="J119"/>
  <c r="BK150"/>
  <c r="J102"/>
  <c r="BK121"/>
  <c i="6" r="J700"/>
  <c r="J621"/>
  <c r="BK442"/>
  <c r="J215"/>
  <c r="J748"/>
  <c r="BK597"/>
  <c r="J499"/>
  <c r="BK276"/>
  <c r="J732"/>
  <c r="BK621"/>
  <c r="J533"/>
  <c r="J197"/>
  <c r="BK844"/>
  <c r="BK693"/>
  <c r="BK572"/>
  <c r="J370"/>
  <c r="J203"/>
  <c i="7" r="BK188"/>
  <c r="J108"/>
  <c r="J240"/>
  <c r="J182"/>
  <c r="BK127"/>
  <c r="J225"/>
  <c r="BK160"/>
  <c r="BK268"/>
  <c r="J190"/>
  <c r="J115"/>
  <c i="8" r="BK184"/>
  <c r="J154"/>
  <c r="BK181"/>
  <c r="BK179"/>
  <c r="BK164"/>
  <c i="9" r="BK124"/>
  <c r="BK137"/>
  <c r="J108"/>
  <c r="J128"/>
  <c r="J109"/>
  <c r="J134"/>
  <c i="2" r="J673"/>
  <c r="BK470"/>
  <c r="J279"/>
  <c r="J595"/>
  <c r="BK453"/>
  <c r="J231"/>
  <c r="BK630"/>
  <c r="BK497"/>
  <c r="J305"/>
  <c r="BK618"/>
  <c r="J541"/>
  <c r="J486"/>
  <c r="J392"/>
  <c i="1" r="AS61"/>
  <c i="3" r="J115"/>
  <c r="J226"/>
  <c r="BK243"/>
  <c r="BK171"/>
  <c r="J141"/>
  <c r="BK268"/>
  <c r="BK187"/>
  <c r="J148"/>
  <c i="4" r="BK121"/>
  <c r="BK144"/>
  <c r="BK176"/>
  <c r="BK117"/>
  <c r="BK153"/>
  <c i="5" r="J150"/>
  <c r="BK113"/>
  <c r="BK100"/>
  <c r="J136"/>
  <c r="BK163"/>
  <c r="J117"/>
  <c i="6" r="BK704"/>
  <c r="J602"/>
  <c r="J392"/>
  <c r="BK243"/>
  <c r="BK773"/>
  <c r="BK618"/>
  <c r="J410"/>
  <c r="BK219"/>
  <c r="J825"/>
  <c r="J681"/>
  <c r="BK530"/>
  <c r="J878"/>
  <c r="J814"/>
  <c r="J719"/>
  <c r="BK559"/>
  <c r="J355"/>
  <c i="7" r="J250"/>
  <c r="BK154"/>
  <c r="J248"/>
  <c r="BK199"/>
  <c r="J125"/>
  <c r="BK211"/>
  <c r="J268"/>
  <c r="J227"/>
  <c r="BK179"/>
  <c i="8" r="J181"/>
  <c r="J124"/>
  <c r="J173"/>
  <c r="BK127"/>
  <c r="J122"/>
  <c r="J162"/>
  <c i="9" r="BK136"/>
  <c r="BK158"/>
  <c r="J117"/>
  <c r="J124"/>
  <c r="BK143"/>
  <c i="10" r="BK90"/>
  <c i="2" r="BK676"/>
  <c r="BK555"/>
  <c r="BK419"/>
  <c r="BK277"/>
  <c r="J521"/>
  <c r="BK467"/>
  <c r="BK219"/>
  <c r="J636"/>
  <c r="BK514"/>
  <c r="BK449"/>
  <c r="BK226"/>
  <c r="BK636"/>
  <c r="J526"/>
  <c r="J436"/>
  <c r="J234"/>
  <c i="3" r="BK255"/>
  <c r="BK214"/>
  <c r="BK170"/>
  <c r="BK245"/>
  <c r="BK270"/>
  <c r="BK193"/>
  <c r="BK162"/>
  <c r="J129"/>
  <c r="BK167"/>
  <c r="BK111"/>
  <c i="4" r="J180"/>
  <c r="BK131"/>
  <c r="BK168"/>
  <c r="BK190"/>
  <c r="J137"/>
  <c i="5" r="BK115"/>
  <c r="BK153"/>
  <c r="J133"/>
  <c r="BK171"/>
  <c r="J113"/>
  <c i="6" r="BK802"/>
  <c r="J663"/>
  <c r="J592"/>
  <c r="BK348"/>
  <c r="BK117"/>
  <c r="J760"/>
  <c r="BK607"/>
  <c r="BK413"/>
  <c r="J802"/>
  <c r="J697"/>
  <c r="J537"/>
  <c r="J208"/>
  <c r="J865"/>
  <c r="J742"/>
  <c r="J582"/>
  <c r="J429"/>
  <c r="BK195"/>
  <c i="7" r="BK234"/>
  <c r="J156"/>
  <c r="J261"/>
  <c r="J211"/>
  <c r="BK174"/>
  <c r="BK258"/>
  <c r="BK168"/>
  <c r="BK105"/>
  <c r="BK201"/>
  <c r="J154"/>
  <c i="8" r="BK135"/>
  <c r="BK162"/>
  <c r="BK117"/>
  <c r="BK160"/>
  <c r="BK178"/>
  <c i="9" r="J144"/>
  <c r="BK174"/>
  <c r="J139"/>
  <c r="BK166"/>
  <c r="J122"/>
  <c r="BK110"/>
  <c i="2" r="BK677"/>
  <c r="J671"/>
  <c r="J444"/>
  <c r="BK180"/>
  <c r="J490"/>
  <c r="BK302"/>
  <c r="J645"/>
  <c r="J547"/>
  <c r="BK444"/>
  <c r="BK268"/>
  <c r="BK623"/>
  <c r="J479"/>
  <c r="J338"/>
  <c r="J180"/>
  <c i="3" r="BK222"/>
  <c r="BK185"/>
  <c r="BK127"/>
  <c r="J228"/>
  <c r="J105"/>
  <c r="BK191"/>
  <c r="J113"/>
  <c r="BK184"/>
  <c r="J131"/>
  <c i="4" r="J103"/>
  <c r="BK158"/>
  <c r="J107"/>
  <c r="J131"/>
  <c r="BK164"/>
  <c i="5" r="J171"/>
  <c r="J141"/>
  <c r="BK101"/>
  <c r="J137"/>
  <c r="J173"/>
  <c r="BK119"/>
  <c i="6" r="BK823"/>
  <c r="BK681"/>
  <c r="J559"/>
  <c r="J345"/>
  <c r="BK197"/>
  <c r="J809"/>
  <c r="BK609"/>
  <c r="BK447"/>
  <c r="J200"/>
  <c r="BK756"/>
  <c r="BK616"/>
  <c r="BK203"/>
  <c r="BK876"/>
  <c r="BK768"/>
  <c r="BK663"/>
  <c r="J426"/>
  <c r="BK178"/>
  <c i="7" r="BK133"/>
  <c r="BK250"/>
  <c r="J209"/>
  <c r="BK121"/>
  <c r="J207"/>
  <c r="BK158"/>
  <c r="J131"/>
  <c r="BK225"/>
  <c r="J170"/>
  <c r="BK113"/>
  <c i="8" r="BK133"/>
  <c r="J172"/>
  <c r="J176"/>
  <c r="J160"/>
  <c i="9" r="BK133"/>
  <c r="J106"/>
  <c r="J133"/>
  <c r="J145"/>
  <c r="J147"/>
  <c r="J101"/>
  <c i="2" r="J676"/>
  <c r="BK577"/>
  <c r="J421"/>
  <c r="J199"/>
  <c r="J512"/>
  <c r="J374"/>
  <c r="J190"/>
  <c r="J581"/>
  <c r="BK479"/>
  <c r="BK234"/>
  <c r="J650"/>
  <c r="BK608"/>
  <c r="BK534"/>
  <c r="J439"/>
  <c r="BK231"/>
  <c i="3" r="BK261"/>
  <c r="J198"/>
  <c r="BK129"/>
  <c r="J204"/>
  <c r="BK241"/>
  <c r="J206"/>
  <c r="BK154"/>
  <c r="J127"/>
  <c r="J241"/>
  <c r="BK160"/>
  <c i="4" r="BK149"/>
  <c r="J151"/>
  <c r="J178"/>
  <c r="J135"/>
  <c r="J158"/>
  <c i="5" r="J153"/>
  <c r="J127"/>
  <c r="BK175"/>
  <c r="J121"/>
  <c r="BK141"/>
  <c r="BK108"/>
  <c i="6" r="J770"/>
  <c r="J650"/>
  <c r="BK570"/>
  <c r="BK355"/>
  <c r="BK120"/>
  <c r="J702"/>
  <c r="J616"/>
  <c r="BK429"/>
  <c r="BK226"/>
  <c r="BK812"/>
  <c r="BK700"/>
  <c r="J570"/>
  <c r="BK262"/>
  <c r="J117"/>
  <c r="BK809"/>
  <c r="BK729"/>
  <c r="J597"/>
  <c r="BK410"/>
  <c i="7" r="BK213"/>
  <c r="J127"/>
  <c r="BK246"/>
  <c r="J219"/>
  <c r="BK115"/>
  <c r="BK172"/>
  <c r="BK129"/>
  <c r="J213"/>
  <c r="J177"/>
  <c i="8" r="J179"/>
  <c r="J115"/>
  <c r="BK166"/>
  <c r="J129"/>
  <c r="BK168"/>
  <c r="BK175"/>
  <c r="BK144"/>
  <c i="9" r="BK130"/>
  <c r="J176"/>
  <c r="BK128"/>
  <c r="BK115"/>
  <c r="J158"/>
  <c i="10" r="BK94"/>
  <c i="2" r="J648"/>
  <c r="J534"/>
  <c r="BK392"/>
  <c r="J165"/>
  <c r="J514"/>
  <c r="BK364"/>
  <c r="BK185"/>
  <c r="BK561"/>
  <c r="BK432"/>
  <c r="BK192"/>
  <c r="J565"/>
  <c r="BK502"/>
  <c r="BK427"/>
  <c r="BK275"/>
  <c i="3" r="BK232"/>
  <c r="J195"/>
  <c r="BK133"/>
  <c r="J268"/>
  <c r="BK206"/>
  <c r="BK234"/>
  <c r="J187"/>
  <c r="BK148"/>
  <c r="BK105"/>
  <c r="BK230"/>
  <c r="BK156"/>
  <c i="4" r="BK178"/>
  <c r="BK115"/>
  <c r="J149"/>
  <c r="J173"/>
  <c i="5" r="J155"/>
  <c r="BK122"/>
  <c r="BK155"/>
  <c r="J115"/>
  <c r="BK139"/>
  <c r="BK109"/>
  <c i="6" r="BK752"/>
  <c r="BK639"/>
  <c r="BK460"/>
  <c r="BK170"/>
  <c r="J709"/>
  <c r="J604"/>
  <c r="J493"/>
  <c r="J243"/>
  <c r="J792"/>
  <c r="J644"/>
  <c r="J276"/>
  <c r="J876"/>
  <c r="BK847"/>
  <c r="J752"/>
  <c r="BK589"/>
  <c r="BK395"/>
  <c i="7" r="BK256"/>
  <c r="J172"/>
  <c r="J256"/>
  <c r="J217"/>
  <c r="J165"/>
  <c r="J111"/>
  <c r="J195"/>
  <c r="J254"/>
  <c r="BK221"/>
  <c r="J151"/>
  <c i="8" r="J164"/>
  <c r="BK113"/>
  <c r="J147"/>
  <c r="J102"/>
  <c r="J117"/>
  <c i="9" r="J174"/>
  <c r="J125"/>
  <c r="BK150"/>
  <c r="J172"/>
  <c r="J152"/>
  <c r="J102"/>
  <c i="2" r="BK665"/>
  <c r="J523"/>
  <c r="BK358"/>
  <c r="J192"/>
  <c r="BK486"/>
  <c r="J358"/>
  <c r="BK199"/>
  <c r="J608"/>
  <c r="J477"/>
  <c r="BK285"/>
  <c r="BK660"/>
  <c r="BK586"/>
  <c r="BK517"/>
  <c r="BK341"/>
  <c r="J119"/>
  <c i="3" r="J245"/>
  <c r="BK204"/>
  <c r="BK137"/>
  <c r="J257"/>
  <c r="BK200"/>
  <c r="J237"/>
  <c r="J189"/>
  <c r="BK146"/>
  <c r="J273"/>
  <c r="BK182"/>
  <c i="4" r="BK133"/>
  <c r="BK173"/>
  <c r="J105"/>
  <c r="J144"/>
  <c r="J168"/>
  <c i="5" r="J152"/>
  <c r="J124"/>
  <c r="BK173"/>
  <c r="J139"/>
  <c r="BK161"/>
  <c r="J122"/>
  <c i="6" r="J768"/>
  <c r="BK628"/>
  <c r="J491"/>
  <c r="J262"/>
  <c r="J823"/>
  <c r="BK657"/>
  <c r="BK537"/>
  <c r="J285"/>
  <c r="J170"/>
  <c r="BK764"/>
  <c r="J657"/>
  <c r="J460"/>
  <c r="BK877"/>
  <c r="J782"/>
  <c r="BK634"/>
  <c r="J473"/>
  <c r="J219"/>
  <c i="7" r="BK236"/>
  <c r="BK131"/>
  <c r="BK254"/>
  <c r="BK229"/>
  <c r="J160"/>
  <c r="J231"/>
  <c r="J184"/>
  <c r="J135"/>
  <c r="BK209"/>
  <c r="BK176"/>
  <c i="8" r="J156"/>
  <c r="BK122"/>
  <c r="BK151"/>
  <c r="BK104"/>
  <c r="J120"/>
  <c r="BK115"/>
  <c i="9" r="BK121"/>
  <c r="J153"/>
  <c r="BK131"/>
  <c r="J137"/>
  <c r="J150"/>
  <c i="10" r="BK88"/>
  <c i="2" r="BK673"/>
  <c r="J598"/>
  <c r="BK475"/>
  <c r="BK355"/>
  <c r="J605"/>
  <c r="BK451"/>
  <c r="J355"/>
  <c r="BK165"/>
  <c r="BK573"/>
  <c r="BK492"/>
  <c r="J320"/>
  <c r="J182"/>
  <c r="BK615"/>
  <c r="BK519"/>
  <c r="J434"/>
  <c i="3" r="BK266"/>
  <c r="J202"/>
  <c r="BK141"/>
  <c r="J118"/>
  <c r="J222"/>
  <c r="BK247"/>
  <c r="BK218"/>
  <c r="J170"/>
  <c r="BK125"/>
  <c r="J214"/>
  <c r="BK153"/>
  <c i="4" r="J183"/>
  <c r="J146"/>
  <c r="J185"/>
  <c r="BK146"/>
  <c r="BK171"/>
  <c r="BK151"/>
  <c i="5" r="J149"/>
  <c r="BK117"/>
  <c r="BK159"/>
  <c r="BK131"/>
  <c r="BK169"/>
  <c r="BK128"/>
  <c i="6" r="BK782"/>
  <c r="J618"/>
  <c r="BK480"/>
  <c r="J335"/>
  <c r="BK825"/>
  <c r="J669"/>
  <c r="BK594"/>
  <c r="J257"/>
  <c r="BK860"/>
  <c r="BK721"/>
  <c r="BK631"/>
  <c r="J413"/>
  <c r="J871"/>
  <c r="BK760"/>
  <c r="BK602"/>
  <c r="J447"/>
  <c r="BK208"/>
  <c i="7" r="J158"/>
  <c r="J258"/>
  <c r="BK231"/>
  <c r="BK177"/>
  <c r="BK108"/>
  <c r="BK186"/>
  <c r="BK143"/>
  <c r="J232"/>
  <c r="BK192"/>
  <c r="J137"/>
  <c i="8" r="J171"/>
  <c r="BK186"/>
  <c r="J135"/>
  <c r="BK172"/>
  <c r="J104"/>
  <c r="BK131"/>
  <c i="9" r="J119"/>
  <c r="BK152"/>
  <c r="BK122"/>
  <c r="J164"/>
  <c r="BK106"/>
  <c r="BK139"/>
  <c i="10" r="J94"/>
  <c i="2" r="J662"/>
  <c r="J517"/>
  <c r="BK305"/>
  <c r="J161"/>
  <c r="BK472"/>
  <c r="J277"/>
  <c r="J615"/>
  <c r="BK541"/>
  <c r="BK459"/>
  <c r="J289"/>
  <c r="BK662"/>
  <c r="J573"/>
  <c r="BK464"/>
  <c r="BK336"/>
  <c r="BK116"/>
  <c i="3" r="BK226"/>
  <c r="J182"/>
  <c r="J146"/>
  <c r="J263"/>
  <c r="J108"/>
  <c r="J216"/>
  <c r="J167"/>
  <c r="J137"/>
  <c r="BK259"/>
  <c r="BK180"/>
  <c r="J150"/>
  <c i="4" r="J190"/>
  <c r="BK135"/>
  <c r="BK154"/>
  <c r="J181"/>
  <c r="J122"/>
  <c i="5" r="BK134"/>
  <c r="BK106"/>
  <c r="BK140"/>
  <c r="BK133"/>
  <c r="J100"/>
  <c i="6" r="J721"/>
  <c r="J609"/>
  <c r="BK376"/>
  <c r="J268"/>
  <c r="J812"/>
  <c r="J674"/>
  <c r="J575"/>
  <c r="BK335"/>
  <c r="J847"/>
  <c r="BK658"/>
  <c r="J444"/>
  <c r="J877"/>
  <c r="J862"/>
  <c r="J756"/>
  <c r="J649"/>
  <c r="J480"/>
  <c r="J343"/>
  <c i="7" r="J252"/>
  <c r="BK139"/>
  <c r="J265"/>
  <c r="BK227"/>
  <c r="J167"/>
  <c r="J263"/>
  <c r="J215"/>
  <c r="BK148"/>
  <c r="J229"/>
  <c r="BK203"/>
  <c r="J148"/>
  <c i="8" r="J168"/>
  <c r="BK174"/>
  <c r="J113"/>
  <c r="J109"/>
  <c r="BK120"/>
  <c i="9" r="J110"/>
  <c r="J143"/>
  <c r="J100"/>
  <c r="J168"/>
  <c r="J121"/>
  <c i="2" r="BK678"/>
  <c r="BK628"/>
  <c r="J510"/>
  <c r="J351"/>
  <c r="J555"/>
  <c r="J427"/>
  <c r="J213"/>
  <c r="J577"/>
  <c r="J475"/>
  <c r="J282"/>
  <c r="BK595"/>
  <c r="BK521"/>
  <c r="J453"/>
  <c r="BK195"/>
  <c i="3" r="J243"/>
  <c r="J208"/>
  <c r="J156"/>
  <c r="J234"/>
  <c r="BK198"/>
  <c r="J212"/>
  <c r="J160"/>
  <c r="BK131"/>
  <c r="J249"/>
  <c r="J179"/>
  <c r="BK113"/>
  <c i="4" r="J188"/>
  <c r="BK129"/>
  <c r="BK166"/>
  <c r="BK183"/>
  <c r="J115"/>
  <c i="5" r="BK142"/>
  <c r="J108"/>
  <c r="J142"/>
  <c r="J175"/>
  <c r="BK127"/>
  <c i="6" r="BK838"/>
  <c r="J688"/>
  <c r="J518"/>
  <c r="J281"/>
  <c r="BK814"/>
  <c r="J664"/>
  <c r="BK533"/>
  <c r="BK281"/>
  <c r="J852"/>
  <c r="J704"/>
  <c r="BK582"/>
  <c r="BK200"/>
  <c r="BK865"/>
  <c r="J780"/>
  <c r="BK664"/>
  <c r="J442"/>
  <c r="BK127"/>
  <c i="7" r="BK190"/>
  <c r="BK118"/>
  <c r="BK223"/>
  <c r="J176"/>
  <c r="BK242"/>
  <c r="J174"/>
  <c r="J246"/>
  <c r="BK207"/>
  <c r="BK141"/>
  <c i="8" r="BK154"/>
  <c r="J178"/>
  <c r="J133"/>
  <c r="BK147"/>
  <c r="J184"/>
  <c i="9" r="BK162"/>
  <c r="BK117"/>
  <c r="J136"/>
  <c r="BK142"/>
  <c r="BK176"/>
  <c r="BK111"/>
  <c i="10" r="J88"/>
  <c i="2" l="1" r="T115"/>
  <c r="BK179"/>
  <c r="J179"/>
  <c r="J71"/>
  <c r="R202"/>
  <c r="P274"/>
  <c r="BK288"/>
  <c r="BK350"/>
  <c r="J350"/>
  <c r="J80"/>
  <c r="BK423"/>
  <c r="J423"/>
  <c r="J81"/>
  <c r="P438"/>
  <c r="P516"/>
  <c r="BK525"/>
  <c r="J525"/>
  <c r="J84"/>
  <c r="P585"/>
  <c r="T622"/>
  <c r="R652"/>
  <c r="T664"/>
  <c r="P675"/>
  <c i="3" r="P110"/>
  <c r="P103"/>
  <c r="P124"/>
  <c r="R152"/>
  <c r="BK197"/>
  <c r="J197"/>
  <c r="J76"/>
  <c r="BK265"/>
  <c r="J265"/>
  <c r="J77"/>
  <c i="4" r="R102"/>
  <c r="R101"/>
  <c r="P114"/>
  <c r="P128"/>
  <c r="R148"/>
  <c r="T170"/>
  <c r="R187"/>
  <c i="5" r="P99"/>
  <c r="P98"/>
  <c r="P146"/>
  <c r="T158"/>
  <c r="T157"/>
  <c r="R170"/>
  <c i="2" r="R115"/>
  <c r="R114"/>
  <c r="R179"/>
  <c r="T202"/>
  <c r="R274"/>
  <c r="R288"/>
  <c r="P350"/>
  <c r="P423"/>
  <c r="R438"/>
  <c r="R516"/>
  <c r="R525"/>
  <c r="BK585"/>
  <c r="J585"/>
  <c r="J85"/>
  <c r="BK622"/>
  <c r="J622"/>
  <c r="J86"/>
  <c r="P652"/>
  <c r="BK664"/>
  <c r="J664"/>
  <c r="J88"/>
  <c r="BK675"/>
  <c r="J675"/>
  <c r="J89"/>
  <c i="3" r="BK110"/>
  <c r="J110"/>
  <c r="J71"/>
  <c r="R124"/>
  <c r="T152"/>
  <c r="R197"/>
  <c r="R265"/>
  <c i="4" r="BK102"/>
  <c r="J102"/>
  <c r="J69"/>
  <c r="T114"/>
  <c r="T128"/>
  <c r="P148"/>
  <c r="R170"/>
  <c r="BK187"/>
  <c r="J187"/>
  <c r="J76"/>
  <c i="5" r="BK99"/>
  <c r="BK98"/>
  <c r="J98"/>
  <c r="J68"/>
  <c r="BK146"/>
  <c r="J146"/>
  <c r="J70"/>
  <c r="BK158"/>
  <c r="J158"/>
  <c r="J72"/>
  <c r="P170"/>
  <c i="6" r="R116"/>
  <c r="P194"/>
  <c r="T194"/>
  <c r="T222"/>
  <c r="R340"/>
  <c r="P369"/>
  <c r="BK446"/>
  <c r="J446"/>
  <c r="J80"/>
  <c r="R446"/>
  <c r="P490"/>
  <c r="BK596"/>
  <c r="J596"/>
  <c r="J83"/>
  <c r="P596"/>
  <c r="BK699"/>
  <c r="J699"/>
  <c r="J84"/>
  <c r="R699"/>
  <c r="P708"/>
  <c r="BK772"/>
  <c r="J772"/>
  <c r="J86"/>
  <c r="T772"/>
  <c r="R816"/>
  <c r="P851"/>
  <c r="T851"/>
  <c r="R864"/>
  <c r="P875"/>
  <c i="7" r="BK110"/>
  <c r="J110"/>
  <c r="J71"/>
  <c r="T110"/>
  <c r="T103"/>
  <c r="BK124"/>
  <c r="BK150"/>
  <c r="J150"/>
  <c r="J75"/>
  <c r="R150"/>
  <c r="P194"/>
  <c r="BK260"/>
  <c r="J260"/>
  <c r="J77"/>
  <c i="2" r="P115"/>
  <c r="T179"/>
  <c r="BK202"/>
  <c r="J202"/>
  <c r="J74"/>
  <c r="T274"/>
  <c r="T288"/>
  <c r="T350"/>
  <c r="T423"/>
  <c r="T438"/>
  <c r="T516"/>
  <c r="T525"/>
  <c r="R585"/>
  <c r="R622"/>
  <c r="T652"/>
  <c r="R664"/>
  <c r="R675"/>
  <c i="3" r="R110"/>
  <c r="R103"/>
  <c r="T124"/>
  <c r="BK152"/>
  <c r="J152"/>
  <c r="J75"/>
  <c r="T197"/>
  <c r="T265"/>
  <c i="4" r="P102"/>
  <c r="P101"/>
  <c r="R114"/>
  <c r="R128"/>
  <c r="T148"/>
  <c r="P170"/>
  <c r="T187"/>
  <c i="5" r="T99"/>
  <c r="T98"/>
  <c r="T97"/>
  <c r="T146"/>
  <c r="R158"/>
  <c r="R157"/>
  <c r="T170"/>
  <c i="6" r="P116"/>
  <c r="BK194"/>
  <c r="J194"/>
  <c r="J71"/>
  <c r="R194"/>
  <c r="R222"/>
  <c r="P340"/>
  <c r="BK369"/>
  <c r="J369"/>
  <c r="J79"/>
  <c r="T369"/>
  <c r="BK490"/>
  <c r="J490"/>
  <c r="J81"/>
  <c r="T490"/>
  <c r="P574"/>
  <c r="T574"/>
  <c r="T596"/>
  <c r="P699"/>
  <c r="T699"/>
  <c r="R708"/>
  <c r="P772"/>
  <c r="BK816"/>
  <c r="J816"/>
  <c r="J87"/>
  <c r="T816"/>
  <c r="BK864"/>
  <c r="J864"/>
  <c r="J89"/>
  <c r="T864"/>
  <c r="R875"/>
  <c i="7" r="P110"/>
  <c r="P103"/>
  <c r="R124"/>
  <c r="T124"/>
  <c r="T150"/>
  <c r="R194"/>
  <c r="P260"/>
  <c r="T260"/>
  <c i="8" r="BK101"/>
  <c r="J101"/>
  <c r="J69"/>
  <c r="R101"/>
  <c r="R100"/>
  <c r="BK112"/>
  <c r="J112"/>
  <c r="J71"/>
  <c r="T112"/>
  <c r="P126"/>
  <c r="T126"/>
  <c r="P146"/>
  <c r="T146"/>
  <c r="P170"/>
  <c r="R170"/>
  <c r="BK183"/>
  <c r="J183"/>
  <c r="J75"/>
  <c r="R183"/>
  <c i="9" r="BK99"/>
  <c r="J99"/>
  <c r="J69"/>
  <c r="R99"/>
  <c r="R98"/>
  <c r="R97"/>
  <c r="BK149"/>
  <c r="J149"/>
  <c r="J70"/>
  <c r="R149"/>
  <c r="BK161"/>
  <c r="BK160"/>
  <c r="R161"/>
  <c r="R160"/>
  <c r="BK173"/>
  <c r="J173"/>
  <c r="J73"/>
  <c r="R173"/>
  <c i="2" r="BK115"/>
  <c r="J115"/>
  <c r="J69"/>
  <c r="P179"/>
  <c r="P202"/>
  <c r="BK274"/>
  <c r="J274"/>
  <c r="J75"/>
  <c r="P288"/>
  <c r="R350"/>
  <c r="R423"/>
  <c r="BK438"/>
  <c r="J438"/>
  <c r="J82"/>
  <c r="BK516"/>
  <c r="J516"/>
  <c r="J83"/>
  <c r="P525"/>
  <c r="T585"/>
  <c r="P622"/>
  <c r="BK652"/>
  <c r="J652"/>
  <c r="J87"/>
  <c r="P664"/>
  <c r="T675"/>
  <c i="3" r="T110"/>
  <c r="T103"/>
  <c r="BK124"/>
  <c r="J124"/>
  <c r="J74"/>
  <c r="P152"/>
  <c r="P197"/>
  <c r="P265"/>
  <c i="4" r="T102"/>
  <c r="T101"/>
  <c r="BK114"/>
  <c r="J114"/>
  <c r="J72"/>
  <c r="BK128"/>
  <c r="J128"/>
  <c r="J73"/>
  <c r="BK148"/>
  <c r="J148"/>
  <c r="J74"/>
  <c r="BK170"/>
  <c r="J170"/>
  <c r="J75"/>
  <c r="P187"/>
  <c i="5" r="R99"/>
  <c r="R98"/>
  <c r="R146"/>
  <c r="P158"/>
  <c r="P157"/>
  <c r="BK170"/>
  <c r="J170"/>
  <c r="J73"/>
  <c i="6" r="BK116"/>
  <c r="J116"/>
  <c r="J69"/>
  <c r="T116"/>
  <c r="BK222"/>
  <c r="J222"/>
  <c r="J74"/>
  <c r="P222"/>
  <c r="BK340"/>
  <c r="J340"/>
  <c r="J75"/>
  <c r="T340"/>
  <c r="R369"/>
  <c r="P446"/>
  <c r="T446"/>
  <c r="R490"/>
  <c r="BK574"/>
  <c r="J574"/>
  <c r="J82"/>
  <c r="R574"/>
  <c r="R596"/>
  <c r="BK708"/>
  <c r="J708"/>
  <c r="J85"/>
  <c r="T708"/>
  <c r="R772"/>
  <c r="P816"/>
  <c r="BK851"/>
  <c r="J851"/>
  <c r="J88"/>
  <c r="R851"/>
  <c r="P864"/>
  <c r="BK875"/>
  <c r="J875"/>
  <c r="J90"/>
  <c r="T875"/>
  <c i="7" r="R110"/>
  <c r="R103"/>
  <c r="P124"/>
  <c r="P150"/>
  <c r="BK194"/>
  <c r="J194"/>
  <c r="J76"/>
  <c r="T194"/>
  <c r="R260"/>
  <c i="8" r="P101"/>
  <c r="P100"/>
  <c r="T101"/>
  <c r="T100"/>
  <c r="P112"/>
  <c r="P111"/>
  <c r="R112"/>
  <c r="BK126"/>
  <c r="J126"/>
  <c r="J72"/>
  <c r="R126"/>
  <c r="BK146"/>
  <c r="J146"/>
  <c r="J73"/>
  <c r="R146"/>
  <c r="BK170"/>
  <c r="J170"/>
  <c r="J74"/>
  <c r="T170"/>
  <c r="P183"/>
  <c r="T183"/>
  <c i="9" r="P99"/>
  <c r="P98"/>
  <c r="P97"/>
  <c i="1" r="AU65"/>
  <c i="9" r="T99"/>
  <c r="T98"/>
  <c r="P149"/>
  <c r="T149"/>
  <c r="P161"/>
  <c r="P160"/>
  <c r="T161"/>
  <c r="T160"/>
  <c r="P173"/>
  <c r="T173"/>
  <c i="10" r="BK87"/>
  <c r="J87"/>
  <c r="J64"/>
  <c r="P87"/>
  <c r="P86"/>
  <c i="1" r="AU66"/>
  <c i="10" r="R87"/>
  <c r="R86"/>
  <c r="T87"/>
  <c r="T86"/>
  <c i="2" r="BK340"/>
  <c r="J340"/>
  <c r="J79"/>
  <c i="3" r="BK272"/>
  <c r="J272"/>
  <c r="J78"/>
  <c i="2" r="BK164"/>
  <c r="J164"/>
  <c r="J70"/>
  <c i="6" r="BK214"/>
  <c r="J214"/>
  <c r="J72"/>
  <c r="BK218"/>
  <c r="J218"/>
  <c r="J73"/>
  <c r="BK354"/>
  <c r="J354"/>
  <c r="J78"/>
  <c i="7" r="BK104"/>
  <c r="J104"/>
  <c r="J69"/>
  <c i="6" r="BK350"/>
  <c r="J350"/>
  <c r="J76"/>
  <c i="7" r="BK107"/>
  <c r="J107"/>
  <c r="J70"/>
  <c r="BK120"/>
  <c r="J120"/>
  <c r="J72"/>
  <c i="2" r="BK194"/>
  <c r="J194"/>
  <c r="J72"/>
  <c r="BK198"/>
  <c r="J198"/>
  <c r="J73"/>
  <c r="BK284"/>
  <c r="J284"/>
  <c r="J76"/>
  <c i="3" r="BK104"/>
  <c r="J104"/>
  <c r="J69"/>
  <c r="BK107"/>
  <c r="J107"/>
  <c r="J70"/>
  <c r="BK120"/>
  <c r="J120"/>
  <c r="J72"/>
  <c i="6" r="BK177"/>
  <c r="J177"/>
  <c r="J70"/>
  <c i="7" r="BK267"/>
  <c r="J267"/>
  <c r="J78"/>
  <c i="9" r="J160"/>
  <c r="J71"/>
  <c i="10" r="E74"/>
  <c r="J80"/>
  <c r="J83"/>
  <c i="9" r="J161"/>
  <c r="J72"/>
  <c i="10" r="F59"/>
  <c r="BF90"/>
  <c r="BF92"/>
  <c r="BF94"/>
  <c r="BF88"/>
  <c i="9" r="F63"/>
  <c r="J91"/>
  <c r="BF100"/>
  <c r="BF101"/>
  <c r="BF111"/>
  <c r="BF117"/>
  <c r="BF119"/>
  <c r="BF130"/>
  <c r="BF140"/>
  <c r="BF143"/>
  <c r="BF147"/>
  <c r="BF150"/>
  <c r="BF153"/>
  <c r="BF155"/>
  <c r="BF156"/>
  <c r="BF166"/>
  <c r="BF176"/>
  <c r="BF178"/>
  <c i="8" r="BK111"/>
  <c i="9" r="E83"/>
  <c r="BF108"/>
  <c r="BF110"/>
  <c r="BF121"/>
  <c r="BF122"/>
  <c r="BF127"/>
  <c r="BF131"/>
  <c r="BF133"/>
  <c r="BF134"/>
  <c r="BF139"/>
  <c r="BF144"/>
  <c r="BF158"/>
  <c r="BF170"/>
  <c r="J63"/>
  <c r="BF106"/>
  <c r="BF115"/>
  <c r="BF136"/>
  <c r="BF137"/>
  <c r="BF152"/>
  <c r="BF102"/>
  <c r="BF104"/>
  <c r="BF109"/>
  <c r="BF113"/>
  <c r="BF124"/>
  <c r="BF125"/>
  <c r="BF128"/>
  <c r="BF142"/>
  <c r="BF145"/>
  <c r="BF162"/>
  <c r="BF164"/>
  <c r="BF168"/>
  <c r="BF172"/>
  <c r="BF174"/>
  <c i="7" r="J124"/>
  <c r="J74"/>
  <c i="8" r="E52"/>
  <c r="J60"/>
  <c r="F63"/>
  <c r="J63"/>
  <c r="BF104"/>
  <c r="BF119"/>
  <c r="BF133"/>
  <c r="BF154"/>
  <c r="BF158"/>
  <c r="BF160"/>
  <c r="BF162"/>
  <c r="BF175"/>
  <c r="BF181"/>
  <c r="BF102"/>
  <c r="BF115"/>
  <c r="BF120"/>
  <c r="BF140"/>
  <c r="BF142"/>
  <c r="BF147"/>
  <c r="BF149"/>
  <c r="BF156"/>
  <c r="BF172"/>
  <c r="BF174"/>
  <c r="BF179"/>
  <c r="BF109"/>
  <c r="BF113"/>
  <c r="BF124"/>
  <c r="BF127"/>
  <c r="BF129"/>
  <c r="BF131"/>
  <c r="BF135"/>
  <c r="BF144"/>
  <c r="BF151"/>
  <c r="BF153"/>
  <c r="BF168"/>
  <c r="BF171"/>
  <c r="BF176"/>
  <c r="BF178"/>
  <c r="BF186"/>
  <c r="BF106"/>
  <c r="BF117"/>
  <c r="BF122"/>
  <c r="BF164"/>
  <c r="BF166"/>
  <c r="BF173"/>
  <c r="BF184"/>
  <c i="7" r="E88"/>
  <c r="F99"/>
  <c r="BF105"/>
  <c r="BF108"/>
  <c r="BF113"/>
  <c r="BF131"/>
  <c r="BF135"/>
  <c r="BF139"/>
  <c r="BF141"/>
  <c r="BF146"/>
  <c r="BF151"/>
  <c r="BF158"/>
  <c r="BF160"/>
  <c r="BF165"/>
  <c r="BF174"/>
  <c r="BF176"/>
  <c r="BF186"/>
  <c r="BF188"/>
  <c r="BF203"/>
  <c r="BF209"/>
  <c r="BF211"/>
  <c r="BF221"/>
  <c r="BF225"/>
  <c r="BF236"/>
  <c r="BF268"/>
  <c r="BF118"/>
  <c r="BF148"/>
  <c r="BF170"/>
  <c r="BF172"/>
  <c r="BF177"/>
  <c r="BF182"/>
  <c r="BF195"/>
  <c r="BF213"/>
  <c r="BF215"/>
  <c r="BF223"/>
  <c r="BF227"/>
  <c r="BF231"/>
  <c r="BF232"/>
  <c r="BF238"/>
  <c r="BF240"/>
  <c r="BF242"/>
  <c r="BF248"/>
  <c r="BF250"/>
  <c r="BF252"/>
  <c r="J96"/>
  <c r="J99"/>
  <c r="BF111"/>
  <c r="BF121"/>
  <c r="BF129"/>
  <c r="BF133"/>
  <c r="BF144"/>
  <c r="BF167"/>
  <c r="BF168"/>
  <c r="BF179"/>
  <c r="BF184"/>
  <c r="BF192"/>
  <c r="BF197"/>
  <c r="BF207"/>
  <c r="BF217"/>
  <c r="BF219"/>
  <c r="BF229"/>
  <c r="BF234"/>
  <c r="BF246"/>
  <c r="BF254"/>
  <c r="BF256"/>
  <c r="BF258"/>
  <c r="BF263"/>
  <c r="BF115"/>
  <c r="BF125"/>
  <c r="BF127"/>
  <c r="BF137"/>
  <c r="BF143"/>
  <c r="BF152"/>
  <c r="BF154"/>
  <c r="BF156"/>
  <c r="BF181"/>
  <c r="BF190"/>
  <c r="BF199"/>
  <c r="BF201"/>
  <c r="BF205"/>
  <c r="BF244"/>
  <c r="BF261"/>
  <c r="BF265"/>
  <c i="6" r="F63"/>
  <c r="J108"/>
  <c r="BF117"/>
  <c r="BF170"/>
  <c r="BF213"/>
  <c r="BF226"/>
  <c r="BF237"/>
  <c r="BF341"/>
  <c r="BF355"/>
  <c r="BF370"/>
  <c r="BF426"/>
  <c r="BF429"/>
  <c r="BF442"/>
  <c r="BF444"/>
  <c r="BF447"/>
  <c r="BF460"/>
  <c r="BF473"/>
  <c r="BF491"/>
  <c r="BF499"/>
  <c r="BF537"/>
  <c r="BF575"/>
  <c r="BF602"/>
  <c r="BF604"/>
  <c r="BF607"/>
  <c r="BF609"/>
  <c r="BF634"/>
  <c r="BF644"/>
  <c r="BF649"/>
  <c r="BF693"/>
  <c r="BF700"/>
  <c r="BF709"/>
  <c r="BF732"/>
  <c r="BF748"/>
  <c r="BF760"/>
  <c r="BF764"/>
  <c r="BF770"/>
  <c r="BF812"/>
  <c r="BF814"/>
  <c r="BF825"/>
  <c r="BF844"/>
  <c r="BF847"/>
  <c r="BF865"/>
  <c r="BF871"/>
  <c r="BF873"/>
  <c r="BF876"/>
  <c r="BF877"/>
  <c r="BF878"/>
  <c i="5" r="J99"/>
  <c r="J69"/>
  <c i="6" r="BF120"/>
  <c r="BF208"/>
  <c r="BF215"/>
  <c r="BF219"/>
  <c r="BF262"/>
  <c r="BF268"/>
  <c r="BF272"/>
  <c r="BF285"/>
  <c r="BF351"/>
  <c r="BF410"/>
  <c r="BF533"/>
  <c r="BF570"/>
  <c r="BF589"/>
  <c r="BF597"/>
  <c r="BF623"/>
  <c r="BF631"/>
  <c r="BF639"/>
  <c r="BF695"/>
  <c r="BF702"/>
  <c r="BF721"/>
  <c r="BF729"/>
  <c r="BF768"/>
  <c r="BF782"/>
  <c r="BF799"/>
  <c r="BF809"/>
  <c r="BF823"/>
  <c r="BF849"/>
  <c r="BF860"/>
  <c r="BF862"/>
  <c r="E52"/>
  <c r="J63"/>
  <c r="BF178"/>
  <c r="BF197"/>
  <c r="BF223"/>
  <c r="BF234"/>
  <c r="BF243"/>
  <c r="BF281"/>
  <c r="BF335"/>
  <c r="BF343"/>
  <c r="BF345"/>
  <c r="BF395"/>
  <c r="BF493"/>
  <c r="BF496"/>
  <c r="BF518"/>
  <c r="BF582"/>
  <c r="BF592"/>
  <c r="BF614"/>
  <c r="BF618"/>
  <c r="BF628"/>
  <c r="BF658"/>
  <c r="BF663"/>
  <c r="BF664"/>
  <c r="BF669"/>
  <c r="BF674"/>
  <c r="BF688"/>
  <c r="BF697"/>
  <c r="BF742"/>
  <c r="BF756"/>
  <c r="BF792"/>
  <c r="BF802"/>
  <c r="BF817"/>
  <c r="BF838"/>
  <c r="BF127"/>
  <c r="BF195"/>
  <c r="BF200"/>
  <c r="BF203"/>
  <c r="BF257"/>
  <c r="BF276"/>
  <c r="BF348"/>
  <c r="BF376"/>
  <c r="BF392"/>
  <c r="BF413"/>
  <c r="BF480"/>
  <c r="BF502"/>
  <c r="BF530"/>
  <c r="BF551"/>
  <c r="BF559"/>
  <c r="BF572"/>
  <c r="BF594"/>
  <c r="BF616"/>
  <c r="BF621"/>
  <c r="BF650"/>
  <c r="BF657"/>
  <c r="BF681"/>
  <c r="BF704"/>
  <c r="BF706"/>
  <c r="BF719"/>
  <c r="BF752"/>
  <c r="BF773"/>
  <c r="BF780"/>
  <c r="BF831"/>
  <c r="BF852"/>
  <c i="5" r="J60"/>
  <c r="J63"/>
  <c r="F94"/>
  <c r="BF101"/>
  <c r="BF102"/>
  <c r="BF104"/>
  <c r="BF122"/>
  <c r="BF124"/>
  <c r="BF125"/>
  <c r="BF141"/>
  <c r="BF147"/>
  <c r="BF149"/>
  <c r="BF159"/>
  <c r="BF163"/>
  <c r="BF167"/>
  <c r="BF175"/>
  <c r="E52"/>
  <c r="BF100"/>
  <c r="BF106"/>
  <c r="BF108"/>
  <c r="BF109"/>
  <c r="BF110"/>
  <c r="BF111"/>
  <c r="BF113"/>
  <c r="BF115"/>
  <c r="BF117"/>
  <c r="BF121"/>
  <c r="BF127"/>
  <c r="BF128"/>
  <c r="BF131"/>
  <c r="BF133"/>
  <c r="BF140"/>
  <c r="BF142"/>
  <c r="BF144"/>
  <c r="BF150"/>
  <c r="BF152"/>
  <c r="BF155"/>
  <c r="BF165"/>
  <c r="BF169"/>
  <c r="BF119"/>
  <c r="BF130"/>
  <c r="BF134"/>
  <c r="BF136"/>
  <c r="BF137"/>
  <c r="BF139"/>
  <c r="BF153"/>
  <c r="BF161"/>
  <c r="BF171"/>
  <c r="BF173"/>
  <c i="4" r="J60"/>
  <c r="J63"/>
  <c r="BF119"/>
  <c r="BF121"/>
  <c r="BF124"/>
  <c r="BF129"/>
  <c r="BF144"/>
  <c r="BF175"/>
  <c r="BF178"/>
  <c r="BF107"/>
  <c r="BF126"/>
  <c r="BF131"/>
  <c r="BF135"/>
  <c r="BF137"/>
  <c r="BF142"/>
  <c r="BF146"/>
  <c r="BF156"/>
  <c r="BF160"/>
  <c r="BF171"/>
  <c r="BF180"/>
  <c r="BF181"/>
  <c r="BF183"/>
  <c r="BF185"/>
  <c r="BF190"/>
  <c r="E86"/>
  <c r="F97"/>
  <c r="BF105"/>
  <c r="BF115"/>
  <c r="BF117"/>
  <c r="BF122"/>
  <c r="BF133"/>
  <c r="BF149"/>
  <c r="BF153"/>
  <c r="BF154"/>
  <c r="BF158"/>
  <c r="BF162"/>
  <c r="BF164"/>
  <c r="BF166"/>
  <c r="BF168"/>
  <c r="BF173"/>
  <c r="BF176"/>
  <c r="BF188"/>
  <c r="BF103"/>
  <c r="BF110"/>
  <c r="BF151"/>
  <c i="3" r="E52"/>
  <c r="J60"/>
  <c r="J63"/>
  <c r="BF129"/>
  <c r="BF141"/>
  <c r="BF145"/>
  <c r="BF150"/>
  <c r="BF167"/>
  <c r="BF202"/>
  <c r="BF204"/>
  <c r="BF212"/>
  <c r="BF216"/>
  <c r="BF243"/>
  <c r="BF247"/>
  <c r="BF259"/>
  <c r="BF270"/>
  <c r="BF273"/>
  <c r="F99"/>
  <c r="BF113"/>
  <c r="BF121"/>
  <c r="BF127"/>
  <c r="BF131"/>
  <c r="BF133"/>
  <c r="BF139"/>
  <c r="BF143"/>
  <c r="BF154"/>
  <c r="BF173"/>
  <c r="BF177"/>
  <c r="BF179"/>
  <c r="BF180"/>
  <c r="BF185"/>
  <c r="BF187"/>
  <c r="BF191"/>
  <c r="BF193"/>
  <c r="BF208"/>
  <c r="BF214"/>
  <c r="BF218"/>
  <c r="BF224"/>
  <c r="BF226"/>
  <c r="BF245"/>
  <c r="BF261"/>
  <c r="BF268"/>
  <c i="2" r="J288"/>
  <c r="J78"/>
  <c i="3" r="BF105"/>
  <c r="BF195"/>
  <c r="BF206"/>
  <c r="BF210"/>
  <c r="BF220"/>
  <c r="BF228"/>
  <c r="BF230"/>
  <c r="BF232"/>
  <c r="BF234"/>
  <c r="BF239"/>
  <c r="BF249"/>
  <c r="BF251"/>
  <c r="BF253"/>
  <c r="BF255"/>
  <c r="BF257"/>
  <c r="BF266"/>
  <c r="BF108"/>
  <c r="BF111"/>
  <c r="BF115"/>
  <c r="BF118"/>
  <c r="BF125"/>
  <c r="BF135"/>
  <c r="BF137"/>
  <c r="BF146"/>
  <c r="BF148"/>
  <c r="BF153"/>
  <c r="BF156"/>
  <c r="BF158"/>
  <c r="BF160"/>
  <c r="BF162"/>
  <c r="BF170"/>
  <c r="BF171"/>
  <c r="BF175"/>
  <c r="BF182"/>
  <c r="BF184"/>
  <c r="BF189"/>
  <c r="BF198"/>
  <c r="BF200"/>
  <c r="BF222"/>
  <c r="BF236"/>
  <c r="BF237"/>
  <c r="BF241"/>
  <c r="BF263"/>
  <c i="2" r="J107"/>
  <c r="F110"/>
  <c r="BF116"/>
  <c r="BF165"/>
  <c r="BF192"/>
  <c r="BF219"/>
  <c r="BF231"/>
  <c r="BF268"/>
  <c r="BF275"/>
  <c r="BF289"/>
  <c r="BF341"/>
  <c r="BF355"/>
  <c r="BF374"/>
  <c r="BF378"/>
  <c r="BF392"/>
  <c r="BF434"/>
  <c r="BF436"/>
  <c r="BF449"/>
  <c r="BF453"/>
  <c r="BF479"/>
  <c r="BF497"/>
  <c r="BF502"/>
  <c r="BF519"/>
  <c r="BF523"/>
  <c r="BF534"/>
  <c r="BF536"/>
  <c r="BF541"/>
  <c r="BF547"/>
  <c r="BF561"/>
  <c r="BF569"/>
  <c r="BF628"/>
  <c r="BF630"/>
  <c r="BF636"/>
  <c r="BF640"/>
  <c r="BF645"/>
  <c r="BF648"/>
  <c r="E99"/>
  <c r="J110"/>
  <c r="BF125"/>
  <c r="BF182"/>
  <c r="BF216"/>
  <c r="BF279"/>
  <c r="BF285"/>
  <c r="BF317"/>
  <c r="BF336"/>
  <c r="BF444"/>
  <c r="BF459"/>
  <c r="BF470"/>
  <c r="BF472"/>
  <c r="BF490"/>
  <c r="BF555"/>
  <c r="BF577"/>
  <c r="BF581"/>
  <c r="BF586"/>
  <c r="BF593"/>
  <c r="BF608"/>
  <c r="BF620"/>
  <c r="BF623"/>
  <c r="BF660"/>
  <c r="BF119"/>
  <c r="BF161"/>
  <c r="BF199"/>
  <c r="BF226"/>
  <c r="BF333"/>
  <c r="BF338"/>
  <c r="BF351"/>
  <c r="BF358"/>
  <c r="BF364"/>
  <c r="BF421"/>
  <c r="BF424"/>
  <c r="BF427"/>
  <c r="BF432"/>
  <c r="BF464"/>
  <c r="BF475"/>
  <c r="BF487"/>
  <c r="BF507"/>
  <c r="BF512"/>
  <c r="BF517"/>
  <c r="BF565"/>
  <c r="BF573"/>
  <c r="BF583"/>
  <c r="BF615"/>
  <c r="BF180"/>
  <c r="BF185"/>
  <c r="BF190"/>
  <c r="BF195"/>
  <c r="BF203"/>
  <c r="BF213"/>
  <c r="BF234"/>
  <c r="BF277"/>
  <c r="BF282"/>
  <c r="BF302"/>
  <c r="BF305"/>
  <c r="BF320"/>
  <c r="BF405"/>
  <c r="BF419"/>
  <c r="BF439"/>
  <c r="BF451"/>
  <c r="BF467"/>
  <c r="BF477"/>
  <c r="BF486"/>
  <c r="BF492"/>
  <c r="BF510"/>
  <c r="BF514"/>
  <c r="BF521"/>
  <c r="BF526"/>
  <c r="BF595"/>
  <c r="BF598"/>
  <c r="BF605"/>
  <c r="BF618"/>
  <c r="BF650"/>
  <c r="BF653"/>
  <c r="BF662"/>
  <c r="BF665"/>
  <c r="BF671"/>
  <c r="BF673"/>
  <c r="BF676"/>
  <c r="BF677"/>
  <c r="BF678"/>
  <c i="4" r="F37"/>
  <c i="1" r="AZ59"/>
  <c i="6" r="F41"/>
  <c i="1" r="BD62"/>
  <c i="2" r="F37"/>
  <c i="1" r="AZ57"/>
  <c i="3" r="J37"/>
  <c i="1" r="AV58"/>
  <c i="5" r="J37"/>
  <c i="1" r="AV60"/>
  <c i="7" r="F40"/>
  <c i="1" r="BC63"/>
  <c i="9" r="J37"/>
  <c i="1" r="AV65"/>
  <c i="9" r="F40"/>
  <c i="1" r="BC65"/>
  <c i="10" r="F39"/>
  <c i="1" r="BD66"/>
  <c i="2" r="F40"/>
  <c i="1" r="BC57"/>
  <c i="5" r="F40"/>
  <c i="1" r="BC60"/>
  <c i="7" r="F41"/>
  <c i="1" r="BD63"/>
  <c i="9" r="F37"/>
  <c i="1" r="AZ65"/>
  <c i="3" r="F40"/>
  <c i="1" r="BC58"/>
  <c i="6" r="F40"/>
  <c i="1" r="BC62"/>
  <c i="8" r="F40"/>
  <c i="1" r="BC64"/>
  <c i="8" r="F39"/>
  <c i="1" r="BB64"/>
  <c i="9" r="F41"/>
  <c i="1" r="BD65"/>
  <c i="3" r="F37"/>
  <c i="1" r="AZ58"/>
  <c i="4" r="F39"/>
  <c i="1" r="BB59"/>
  <c i="7" r="F37"/>
  <c i="1" r="AZ63"/>
  <c i="8" r="F37"/>
  <c i="1" r="AZ64"/>
  <c i="2" r="J37"/>
  <c i="1" r="AV57"/>
  <c i="4" r="J37"/>
  <c i="1" r="AV59"/>
  <c i="5" r="F39"/>
  <c i="1" r="BB60"/>
  <c i="5" r="F41"/>
  <c i="1" r="BD60"/>
  <c r="AS55"/>
  <c r="AS54"/>
  <c i="2" r="F41"/>
  <c i="1" r="BD57"/>
  <c i="6" r="J37"/>
  <c i="1" r="AV62"/>
  <c i="5" r="F37"/>
  <c i="1" r="AZ60"/>
  <c i="6" r="F39"/>
  <c i="1" r="BB62"/>
  <c i="3" r="F41"/>
  <c i="1" r="BD58"/>
  <c i="8" r="F41"/>
  <c i="1" r="BD64"/>
  <c i="8" r="J37"/>
  <c i="1" r="AV64"/>
  <c i="10" r="F35"/>
  <c i="1" r="AZ66"/>
  <c i="10" r="F37"/>
  <c i="1" r="BB66"/>
  <c i="2" r="F39"/>
  <c i="1" r="BB57"/>
  <c i="3" r="F39"/>
  <c i="1" r="BB58"/>
  <c i="4" r="F40"/>
  <c i="1" r="BC59"/>
  <c i="7" r="F39"/>
  <c i="1" r="BB63"/>
  <c i="9" r="F39"/>
  <c i="1" r="BB65"/>
  <c i="10" r="F38"/>
  <c i="1" r="BC66"/>
  <c i="10" r="J35"/>
  <c i="1" r="AV66"/>
  <c i="4" r="F41"/>
  <c i="1" r="BD59"/>
  <c i="6" r="F37"/>
  <c i="1" r="AZ62"/>
  <c i="7" r="J37"/>
  <c i="1" r="AV63"/>
  <c i="6" l="1" r="R353"/>
  <c r="P353"/>
  <c r="T353"/>
  <c i="9" r="T97"/>
  <c i="8" r="R111"/>
  <c r="T111"/>
  <c r="T99"/>
  <c i="4" r="R113"/>
  <c i="3" r="T123"/>
  <c r="T102"/>
  <c i="2" r="T287"/>
  <c r="R287"/>
  <c i="5" r="P97"/>
  <c i="1" r="AU60"/>
  <c i="4" r="R100"/>
  <c i="2" r="BK287"/>
  <c r="J287"/>
  <c r="J77"/>
  <c r="P287"/>
  <c r="R113"/>
  <c i="7" r="R123"/>
  <c r="R102"/>
  <c i="6" r="R115"/>
  <c r="R114"/>
  <c i="4" r="T113"/>
  <c r="T100"/>
  <c i="3" r="R123"/>
  <c r="R102"/>
  <c i="5" r="R97"/>
  <c i="4" r="P113"/>
  <c r="P100"/>
  <c i="1" r="AU59"/>
  <c i="3" r="P123"/>
  <c r="P102"/>
  <c i="1" r="AU58"/>
  <c i="8" r="P99"/>
  <c i="1" r="AU64"/>
  <c i="7" r="P123"/>
  <c r="P102"/>
  <c i="1" r="AU63"/>
  <c i="6" r="T115"/>
  <c r="T114"/>
  <c i="8" r="R99"/>
  <c i="7" r="T123"/>
  <c r="T102"/>
  <c i="6" r="P115"/>
  <c r="P114"/>
  <c i="1" r="AU62"/>
  <c i="2" r="P114"/>
  <c r="P113"/>
  <c i="1" r="AU57"/>
  <c i="7" r="BK123"/>
  <c i="2" r="T114"/>
  <c r="T113"/>
  <c i="4" r="BK101"/>
  <c r="J101"/>
  <c r="J68"/>
  <c r="BK113"/>
  <c r="J113"/>
  <c r="J71"/>
  <c i="5" r="BK157"/>
  <c r="J157"/>
  <c r="J71"/>
  <c i="3" r="BK123"/>
  <c r="J123"/>
  <c r="J73"/>
  <c i="6" r="BK115"/>
  <c i="7" r="BK103"/>
  <c r="J103"/>
  <c r="J68"/>
  <c i="8" r="BK100"/>
  <c r="J100"/>
  <c r="J68"/>
  <c i="2" r="BK114"/>
  <c r="J114"/>
  <c r="J68"/>
  <c i="3" r="BK103"/>
  <c r="J103"/>
  <c r="J68"/>
  <c i="6" r="BK353"/>
  <c r="J353"/>
  <c r="J77"/>
  <c i="9" r="BK98"/>
  <c r="J98"/>
  <c r="J68"/>
  <c i="10" r="BK86"/>
  <c r="J86"/>
  <c r="J63"/>
  <c i="8" r="J111"/>
  <c r="J70"/>
  <c i="7" r="J38"/>
  <c i="1" r="AW63"/>
  <c r="AT63"/>
  <c i="10" r="F36"/>
  <c i="1" r="BA66"/>
  <c i="6" r="F38"/>
  <c i="1" r="BA62"/>
  <c i="2" r="F38"/>
  <c i="1" r="BA57"/>
  <c i="5" r="J38"/>
  <c i="1" r="AW60"/>
  <c r="AT60"/>
  <c r="BB56"/>
  <c r="AX56"/>
  <c i="6" r="J38"/>
  <c i="1" r="AW62"/>
  <c r="AT62"/>
  <c i="3" r="F38"/>
  <c i="1" r="BA58"/>
  <c i="5" r="F38"/>
  <c i="1" r="BA60"/>
  <c r="BD56"/>
  <c i="8" r="F38"/>
  <c i="1" r="BA64"/>
  <c r="BC61"/>
  <c r="AY61"/>
  <c i="10" r="J36"/>
  <c i="1" r="AW66"/>
  <c r="AT66"/>
  <c i="8" r="J38"/>
  <c i="1" r="AW64"/>
  <c r="AT64"/>
  <c i="9" r="J38"/>
  <c i="1" r="AW65"/>
  <c r="AT65"/>
  <c r="BB61"/>
  <c r="AX61"/>
  <c r="AZ61"/>
  <c r="AV61"/>
  <c i="2" r="J38"/>
  <c i="1" r="AW57"/>
  <c r="AT57"/>
  <c i="4" r="J38"/>
  <c i="1" r="AW59"/>
  <c r="AT59"/>
  <c r="BC56"/>
  <c r="AY56"/>
  <c i="3" r="J38"/>
  <c i="1" r="AW58"/>
  <c r="AT58"/>
  <c i="4" r="F38"/>
  <c i="1" r="BA59"/>
  <c r="AZ56"/>
  <c r="AV56"/>
  <c i="7" r="F38"/>
  <c i="1" r="BA63"/>
  <c i="9" r="F38"/>
  <c i="1" r="BA65"/>
  <c r="BD61"/>
  <c i="6" l="1" r="BK114"/>
  <c r="J114"/>
  <c i="7" r="BK102"/>
  <c r="J102"/>
  <c i="4" r="BK100"/>
  <c r="J100"/>
  <c r="J67"/>
  <c i="3" r="BK102"/>
  <c r="J102"/>
  <c r="J67"/>
  <c i="2" r="BK113"/>
  <c r="J113"/>
  <c r="J67"/>
  <c i="9" r="BK97"/>
  <c r="J97"/>
  <c i="7" r="J123"/>
  <c r="J73"/>
  <c i="8" r="BK99"/>
  <c r="J99"/>
  <c r="J67"/>
  <c i="6" r="J115"/>
  <c r="J68"/>
  <c i="5" r="BK97"/>
  <c r="J97"/>
  <c i="1" r="AZ55"/>
  <c r="AZ54"/>
  <c r="W29"/>
  <c r="BB55"/>
  <c r="AX55"/>
  <c i="5" r="J34"/>
  <c i="1" r="AG60"/>
  <c i="10" r="J32"/>
  <c i="1" r="AG66"/>
  <c i="9" r="J34"/>
  <c i="1" r="AG65"/>
  <c r="BD55"/>
  <c r="BD54"/>
  <c r="W33"/>
  <c r="BC55"/>
  <c r="AY55"/>
  <c i="6" r="J34"/>
  <c i="1" r="AG62"/>
  <c i="7" r="J34"/>
  <c i="1" r="AG63"/>
  <c r="AU61"/>
  <c r="BA61"/>
  <c r="AW61"/>
  <c r="AT61"/>
  <c r="BA56"/>
  <c r="AW56"/>
  <c r="AT56"/>
  <c r="AU56"/>
  <c r="AU55"/>
  <c r="AU54"/>
  <c i="6" l="1" r="J43"/>
  <c i="9" r="J43"/>
  <c i="5" r="J43"/>
  <c i="10" r="J41"/>
  <c i="7" r="J43"/>
  <c i="5" r="J67"/>
  <c i="9" r="J67"/>
  <c i="6" r="J67"/>
  <c i="7" r="J67"/>
  <c i="1" r="AN63"/>
  <c r="AN65"/>
  <c r="AN60"/>
  <c r="AN62"/>
  <c r="AN66"/>
  <c r="AV54"/>
  <c r="AK29"/>
  <c i="2" r="J34"/>
  <c i="1" r="AG57"/>
  <c r="AN57"/>
  <c r="AV55"/>
  <c i="3" r="J34"/>
  <c i="1" r="AG58"/>
  <c r="BA55"/>
  <c r="BA54"/>
  <c r="W30"/>
  <c r="BB54"/>
  <c r="W31"/>
  <c i="4" r="J34"/>
  <c i="1" r="AG59"/>
  <c i="8" r="J34"/>
  <c i="1" r="AG64"/>
  <c r="AN64"/>
  <c r="BC54"/>
  <c r="W32"/>
  <c i="3" l="1" r="J43"/>
  <c i="8" r="J43"/>
  <c i="4" r="J43"/>
  <c i="2" r="J43"/>
  <c i="1" r="AN59"/>
  <c r="AN58"/>
  <c r="AW55"/>
  <c r="AT55"/>
  <c r="AX54"/>
  <c r="AG56"/>
  <c r="AY54"/>
  <c r="AG61"/>
  <c r="AG55"/>
  <c r="AG54"/>
  <c r="AK26"/>
  <c r="AW54"/>
  <c r="AK30"/>
  <c r="AK35"/>
  <c l="1" r="AN61"/>
  <c r="AN56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<sst xmlns="http://schemas.openxmlformats.org/spreadsheetml/2006/main">
  <si>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</si>
  <si>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</si>
  <si>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</si>
  <si>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</si>
  <si>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</si>
  <si>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{7a79ab99-689a-438a-b205-48e5ec9f480d}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</si>
  <si>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</si>
  <si>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</si>
  <si>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</si>
  <si>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</si>
  <si>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</si>
  <si>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</si>
  <si>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</si>
  <si>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</si>
  <si>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</si>
  <si>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</si>
  <si>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</si>
  <si>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Opravy bytových jednotek OŘ Brno - VB ŽST Třešť čp.503</t>
  </si>
  <si>
    <t>KSO:</t>
  </si>
  <si>
    <t/>
  </si>
  <si>
    <t>CC-CZ:</t>
  </si>
  <si>
    <t>Místo:</t>
  </si>
  <si>
    <t xml:space="preserve"> Třešť</t>
  </si>
  <si>
    <t>Datum:</t>
  </si>
  <si>
    <t>3. 8. 2021</t>
  </si>
  <si>
    <t>Zadavatel:</t>
  </si>
  <si>
    <t>IČ:</t>
  </si>
  <si>
    <t>70994234</t>
  </si>
  <si>
    <t>Správa železniční dopravní cesty</t>
  </si>
  <si>
    <t>DIČ:</t>
  </si>
  <si>
    <t>CZ70994234</t>
  </si>
  <si>
    <t>Uchazeč:</t>
  </si>
  <si>
    <t>Vyplň údaj</t>
  </si>
  <si>
    <t>Projektant:</t>
  </si>
  <si>
    <t>27245918</t>
  </si>
  <si>
    <t>APREA s.r.o.</t>
  </si>
  <si>
    <t>CZ27245918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</si>
  <si>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</si>
  <si>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</si>
  <si>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</si>
  <si>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</si>
  <si>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</si>
  <si>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</si>
  <si>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</si>
  <si>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</si>
  <si>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</si>
  <si>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</si>
  <si>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</si>
  <si>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</si>
  <si>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</si>
  <si>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</si>
  <si>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</si>
  <si>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</si>
  <si>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</si>
  <si>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</si>
  <si>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</si>
  <si>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</si>
  <si>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</si>
  <si>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</si>
  <si>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</si>
  <si>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</si>
  <si>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</si>
  <si>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</si>
  <si>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</si>
  <si>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</si>
  <si>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</si>
  <si>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</si>
  <si>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</si>
  <si>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</si>
  <si>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</si>
  <si>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</si>
  <si>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</si>
  <si>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</si>
  <si>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</si>
  <si>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</si>
  <si>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</si>
  <si>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</si>
  <si>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</si>
  <si>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</si>
  <si>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</si>
  <si>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E.2</t>
  </si>
  <si>
    <t>Pozemní a stavební objekty</t>
  </si>
  <si>
    <t>STA</t>
  </si>
  <si>
    <t>1</t>
  </si>
  <si>
    <t>{b2105f9d-d902-4629-8ee6-7ed70e934ebe}</t>
  </si>
  <si>
    <t>SO 01</t>
  </si>
  <si>
    <t>Byt 2.NP</t>
  </si>
  <si>
    <t>Soupis</t>
  </si>
  <si>
    <t>2</t>
  </si>
  <si>
    <t>{b62f2583-e73e-4713-8890-c22e31479746}</t>
  </si>
  <si>
    <t>/</t>
  </si>
  <si>
    <t>01</t>
  </si>
  <si>
    <t>Stavební část</t>
  </si>
  <si>
    <t>3</t>
  </si>
  <si>
    <t>{5ca8e4c2-44a2-4ae5-b9ed-cd889cd15c0c}</t>
  </si>
  <si>
    <t>02</t>
  </si>
  <si>
    <t>Zdravotechnika</t>
  </si>
  <si>
    <t>{be16570b-1b26-4bcd-abbe-8e1925ccca58}</t>
  </si>
  <si>
    <t>03</t>
  </si>
  <si>
    <t>Ústřední topení</t>
  </si>
  <si>
    <t>{cb151a7e-f4ad-494f-9308-62109bc38999}</t>
  </si>
  <si>
    <t>05</t>
  </si>
  <si>
    <t>Elektroinstalace</t>
  </si>
  <si>
    <t>{1e6fa13c-6172-46d1-8d8f-d8a0bfbf2a75}</t>
  </si>
  <si>
    <t>SO 02</t>
  </si>
  <si>
    <t>Byt podkroví</t>
  </si>
  <si>
    <t>{2bbc3d9f-4a84-47e5-9d18-bac41687f832}</t>
  </si>
  <si>
    <t>{0fae20c5-a998-4404-9049-fac2065bb3ae}</t>
  </si>
  <si>
    <t>{341021cd-f77b-4cec-a8ab-b818b87cca08}</t>
  </si>
  <si>
    <t>Ústřední vytápění</t>
  </si>
  <si>
    <t>{af169b2b-3f6b-43fa-afb2-3e9738b585df}</t>
  </si>
  <si>
    <t>{ca0a803d-fcfe-47cb-822f-6ab06d46fb4e}</t>
  </si>
  <si>
    <t>VON</t>
  </si>
  <si>
    <t>Vedlejší a ostatní náklady</t>
  </si>
  <si>
    <t>{e0f5413a-7c3a-4dda-857a-dc317a02e91d}</t>
  </si>
  <si>
    <t>KRYCÍ LIST SOUPISU PRACÍ</t>
  </si>
  <si>
    <t>Objekt:</t>
  </si>
  <si>
    <t>E.2 - Pozemní a stavební objekty</t>
  </si>
  <si>
    <t>Soupis:</t>
  </si>
  <si>
    <t>SO 01 - Byt 2.NP</t>
  </si>
  <si>
    <t>Úroveň 3:</t>
  </si>
  <si>
    <t>01 - Stavební část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</si>
  <si>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</si>
  <si>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</si>
  <si>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</si>
  <si>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</si>
  <si>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</si>
  <si>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</si>
  <si>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</si>
  <si>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</si>
  <si>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</si>
  <si>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</si>
  <si>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</si>
  <si>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</si>
  <si>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</si>
  <si>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</si>
  <si>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</si>
  <si>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</si>
  <si>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</si>
  <si>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</si>
  <si>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</si>
  <si>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</si>
  <si>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</si>
  <si>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</si>
  <si>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</si>
  <si>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</si>
  <si>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</si>
  <si>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</si>
  <si>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790 -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</si>
  <si>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</si>
  <si>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</si>
  <si>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</si>
  <si>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</si>
  <si>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</si>
  <si>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</si>
  <si>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</si>
  <si>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</si>
  <si>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</si>
  <si>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</si>
  <si>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</si>
  <si>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</si>
  <si>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</si>
  <si>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</si>
  <si>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</si>
  <si>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</si>
  <si>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</si>
  <si>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</si>
  <si>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</si>
  <si>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612131101</t>
  </si>
  <si>
    <t>Podkladní a spojovací vrstva vnitřních omítaných ploch cementový postřik nanášený ručně celoplošně stěn</t>
  </si>
  <si>
    <t>m2</t>
  </si>
  <si>
    <t>CS ÚRS 2021 02</t>
  </si>
  <si>
    <t>4</t>
  </si>
  <si>
    <t>290510653</t>
  </si>
  <si>
    <t>Online PSC</t>
  </si>
  <si>
    <t>https://podminky.urs.cz/item/CS_URS_2021_02/612131101</t>
  </si>
  <si>
    <t>VV</t>
  </si>
  <si>
    <t>22,98+184,546</t>
  </si>
  <si>
    <t>612311111</t>
  </si>
  <si>
    <t>Omítka vápenná vnitřních ploch nanášená ručně jednovrstvá hrubá, tloušťky do 10 mm zatřená svislých konstrukcí stěn</t>
  </si>
  <si>
    <t>490503507</t>
  </si>
  <si>
    <t>https://podminky.urs.cz/item/CS_URS_2021_02/612311111</t>
  </si>
  <si>
    <t>pod obklad</t>
  </si>
  <si>
    <t>"1P06" (6,50-1,845)*0,50</t>
  </si>
  <si>
    <t>"1P11" (10,31+2*0,70-0,70)*2,00-1,20*1,14</t>
  </si>
  <si>
    <t>Součet</t>
  </si>
  <si>
    <t>612311141</t>
  </si>
  <si>
    <t>Omítka vápenná vnitřních ploch nanášená ručně dvouvrstvá štuková, tloušťky jádrové omítky do 10 mm a tloušťky štuku do 3 mm svislých konstrukcí stěn</t>
  </si>
  <si>
    <t>1089167515</t>
  </si>
  <si>
    <t>https://podminky.urs.cz/item/CS_URS_2021_02/612311141</t>
  </si>
  <si>
    <t>"1P06" 16,66*3,10</t>
  </si>
  <si>
    <t>-1,84*1,745</t>
  </si>
  <si>
    <t>"ostění"2* (1,84+2*(1,74+0,84))*0,225</t>
  </si>
  <si>
    <t>-0,92*2,16</t>
  </si>
  <si>
    <t>"ostění" (0,92+2*2,16)*0,65</t>
  </si>
  <si>
    <t>-0,95*2,13</t>
  </si>
  <si>
    <t>"1P07"18,79*3,10</t>
  </si>
  <si>
    <t>-0,955*2,16</t>
  </si>
  <si>
    <t>-1,84*1,74</t>
  </si>
  <si>
    <t>"ostění" (1,84+2*(1,74+0,86))*0,225</t>
  </si>
  <si>
    <t>"1P08" 16,85*3,10</t>
  </si>
  <si>
    <t>-0,92*2,14</t>
  </si>
  <si>
    <t>"ostění" (0,92+2*2,14)*0,65</t>
  </si>
  <si>
    <t>"ostění" (0,955+2*2,16)*0,20</t>
  </si>
  <si>
    <t>-1,85*1,735</t>
  </si>
  <si>
    <t>"ostění" (1,85+2*(1,735+0,80))*0,225</t>
  </si>
  <si>
    <t>"1P09" 10,06*3,10</t>
  </si>
  <si>
    <t>-2*0,70*2,05</t>
  </si>
  <si>
    <t>"ostění" (0,95+2*2,13)*0,20</t>
  </si>
  <si>
    <t>-1,00*2,20</t>
  </si>
  <si>
    <t>"ostění" (1,00+2*2,20)*0,35</t>
  </si>
  <si>
    <t>"1P11" (10,31+2*0,70)*3,10</t>
  </si>
  <si>
    <t>-0,80*2,02</t>
  </si>
  <si>
    <t>-1,20*1,74</t>
  </si>
  <si>
    <t>"ostění" (1,20+2*1,74)*0,20</t>
  </si>
  <si>
    <t>"1S02"6,29*3,10</t>
  </si>
  <si>
    <t>-0,70*2,05</t>
  </si>
  <si>
    <t>Mezisoučet</t>
  </si>
  <si>
    <t>"Odpočet obkladů" -22,98</t>
  </si>
  <si>
    <t>619995001</t>
  </si>
  <si>
    <t>Začištění omítek (s dodáním hmot) kolem oken, dveří, podlah, obkladů apod.</t>
  </si>
  <si>
    <t>m</t>
  </si>
  <si>
    <t>563053528</t>
  </si>
  <si>
    <t>https://podminky.urs.cz/item/CS_URS_2021_02/619995001</t>
  </si>
  <si>
    <t>"0P1" 1,00+2*2,10</t>
  </si>
  <si>
    <t>63</t>
  </si>
  <si>
    <t>Podlahy a podlahové konstrukce</t>
  </si>
  <si>
    <t>5</t>
  </si>
  <si>
    <t>632481215</t>
  </si>
  <si>
    <t>Separační vrstva k oddělení podlahových vrstev z geotextilie</t>
  </si>
  <si>
    <t>1970981254</t>
  </si>
  <si>
    <t>https://podminky.urs.cz/item/CS_URS_2021_02/632481215</t>
  </si>
  <si>
    <t>P01</t>
  </si>
  <si>
    <t>"1P06" 17,33+0,92*0,65</t>
  </si>
  <si>
    <t>"1P07" 21,65</t>
  </si>
  <si>
    <t>"1P08" 16,47+0,92*0,50</t>
  </si>
  <si>
    <t>P02a</t>
  </si>
  <si>
    <t>"1P09" 5,99+1,00*0,50+0,92*0,65+0,95*0,20</t>
  </si>
  <si>
    <t>"1S02" 2,04+0,80*0,15</t>
  </si>
  <si>
    <t>P02b</t>
  </si>
  <si>
    <t>"1P11" 6,39+0,80*0,15</t>
  </si>
  <si>
    <t>64</t>
  </si>
  <si>
    <t>Osazování výplní otvorů</t>
  </si>
  <si>
    <t>6</t>
  </si>
  <si>
    <t>642942611</t>
  </si>
  <si>
    <t>Osazování zárubní nebo rámů kovových dveřních lisovaných nebo z úhelníků bez dveřních křídel na montážní pěnu, plochy otvoru do 2,5 m2</t>
  </si>
  <si>
    <t>kus</t>
  </si>
  <si>
    <t>-735317310</t>
  </si>
  <si>
    <t>https://podminky.urs.cz/item/CS_URS_2021_02/642942611</t>
  </si>
  <si>
    <t>7</t>
  </si>
  <si>
    <t>M</t>
  </si>
  <si>
    <t>55331384</t>
  </si>
  <si>
    <t>zárubeň jednokřídlá ocelová pro zdění tl stěny 110-150mm rozměru 800/1970, 2100mm</t>
  </si>
  <si>
    <t>8</t>
  </si>
  <si>
    <t>-1457228631</t>
  </si>
  <si>
    <t>https://podminky.urs.cz/item/CS_URS_2021_02/55331384</t>
  </si>
  <si>
    <t>"03P" 2</t>
  </si>
  <si>
    <t>55331382</t>
  </si>
  <si>
    <t>zárubeň jednokřídlá ocelová pro zdění tl stěny 110-150mm rozměru 700/1970, 2100mm</t>
  </si>
  <si>
    <t>-176521277</t>
  </si>
  <si>
    <t>https://podminky.urs.cz/item/CS_URS_2021_02/55331382</t>
  </si>
  <si>
    <t>"02P" 1</t>
  </si>
  <si>
    <t>"02L" 1</t>
  </si>
  <si>
    <t>9</t>
  </si>
  <si>
    <t>642945111</t>
  </si>
  <si>
    <t>Osazování ocelových zárubní protipožárních nebo protiplynových dveří do vynechaného otvoru, s obetonováním, dveří jednokřídlových do 2,5 m2</t>
  </si>
  <si>
    <t>3763768</t>
  </si>
  <si>
    <t>https://podminky.urs.cz/item/CS_URS_2021_02/642945111</t>
  </si>
  <si>
    <t>10</t>
  </si>
  <si>
    <t>553314-R.pol.</t>
  </si>
  <si>
    <t xml:space="preserve">zárubeň ocelová pro cilelné zdivo  levá/pravá 800 - EI, EW 30</t>
  </si>
  <si>
    <t>-229070278</t>
  </si>
  <si>
    <t>"01P" 1</t>
  </si>
  <si>
    <t>94</t>
  </si>
  <si>
    <t>Lešení a stavební výtahy</t>
  </si>
  <si>
    <t>11</t>
  </si>
  <si>
    <t>949101111</t>
  </si>
  <si>
    <t>Lešení pomocné pracovní pro objekty pozemních staveb pro zatížení do 150 kg/m2, o výšce lešeňové podlahy do 1,9 m</t>
  </si>
  <si>
    <t>-2128654948</t>
  </si>
  <si>
    <t>https://podminky.urs.cz/item/CS_URS_2021_02/949101111</t>
  </si>
  <si>
    <t>"dle PD" 69,89</t>
  </si>
  <si>
    <t>95</t>
  </si>
  <si>
    <t>Různé dokončovací konstrukce a práce pozemních staveb</t>
  </si>
  <si>
    <t>12</t>
  </si>
  <si>
    <t>952901111</t>
  </si>
  <si>
    <t>Vyčištění budov nebo objektů před předáním do užívání budov bytové nebo občanské výstavby, světlé výšky podlaží do 4 m</t>
  </si>
  <si>
    <t>1520516361</t>
  </si>
  <si>
    <t>https://podminky.urs.cz/item/CS_URS_2021_02/952901111</t>
  </si>
  <si>
    <t>"dle PD" 96,95</t>
  </si>
  <si>
    <t>96</t>
  </si>
  <si>
    <t>Bourání konstrukcí</t>
  </si>
  <si>
    <t>13</t>
  </si>
  <si>
    <t>965082923</t>
  </si>
  <si>
    <t>Odstranění násypu pod podlahami nebo ochranného násypu na střechách tl. do 100 mm, plochy přes 2 m2</t>
  </si>
  <si>
    <t>m3</t>
  </si>
  <si>
    <t>-1649337718</t>
  </si>
  <si>
    <t>https://podminky.urs.cz/item/CS_URS_2021_02/965082923</t>
  </si>
  <si>
    <t>"1P07" 21,65+0,955*0,20</t>
  </si>
  <si>
    <t>"1P08" 16,47</t>
  </si>
  <si>
    <t>72,187*0,13</t>
  </si>
  <si>
    <t>14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</si>
  <si>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</si>
  <si>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</si>
  <si>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1956261549</t>
  </si>
  <si>
    <t>https://podminky.urs.cz/item/CS_URS_2021_02/967031734</t>
  </si>
  <si>
    <t>"1P09" 0,80*1,00</t>
  </si>
  <si>
    <t>967031742</t>
  </si>
  <si>
    <t>Přisekání (špicování) plošné nebo rovných ostění zdiva z cihel pálených plošné, na maltu vápennou nebo vápenocementovou, tl. na maltu cementovou, tl. do 100 mm</t>
  </si>
  <si>
    <t>192367341</t>
  </si>
  <si>
    <t>https://podminky.urs.cz/item/CS_URS_2021_02/967031742</t>
  </si>
  <si>
    <t>"1P09" 2*0,15*2,05</t>
  </si>
  <si>
    <t>16</t>
  </si>
  <si>
    <t>968062357</t>
  </si>
  <si>
    <t>Vybourání dřevěných rámů oken s křídly, dveřních zárubní, vrat, stěn, ostění nebo obkladů rámů oken s křídly dvojitých, plochy přes 4 m2</t>
  </si>
  <si>
    <t>-1270521771</t>
  </si>
  <si>
    <t>https://podminky.urs.cz/item/CS_URS_2021_02/968062357</t>
  </si>
  <si>
    <t>1,20*1,74</t>
  </si>
  <si>
    <t>1,84*1,754</t>
  </si>
  <si>
    <t>1,85*1,735</t>
  </si>
  <si>
    <t>1,84*1,74</t>
  </si>
  <si>
    <t>17</t>
  </si>
  <si>
    <t>968062455</t>
  </si>
  <si>
    <t>Vybourání dřevěných rámů oken s křídly, dveřních zárubní, vrat, stěn, ostění nebo obkladů dveřních zárubní, plochy do 2 m2</t>
  </si>
  <si>
    <t>-1908111564</t>
  </si>
  <si>
    <t>https://podminky.urs.cz/item/CS_URS_2021_02/968062455</t>
  </si>
  <si>
    <t>0,91*2,19</t>
  </si>
  <si>
    <t>0,60*1,97*2</t>
  </si>
  <si>
    <t>18</t>
  </si>
  <si>
    <t>978012191</t>
  </si>
  <si>
    <t>Otlučení vápenných nebo vápenocementových omítek vnitřních ploch stropů rákosovaných, v rozsahu přes 50 do 100 %</t>
  </si>
  <si>
    <t>1358905118</t>
  </si>
  <si>
    <t>https://podminky.urs.cz/item/CS_URS_2021_02/978012191</t>
  </si>
  <si>
    <t>19</t>
  </si>
  <si>
    <t>978013191</t>
  </si>
  <si>
    <t>Otlučení vápenných nebo vápenocementových omítek vnitřních ploch stěn s vyškrabáním spar, s očištěním zdiva, v rozsahu přes 50 do 100 %</t>
  </si>
  <si>
    <t>46273334</t>
  </si>
  <si>
    <t>https://podminky.urs.cz/item/CS_URS_2021_02/978013191</t>
  </si>
  <si>
    <t>20</t>
  </si>
  <si>
    <t>978059541</t>
  </si>
  <si>
    <t>Odsekání obkladů stěn včetně otlučení podkladní omítky až na zdivo z obkládaček vnitřních, z jakýchkoliv materiálů, plochy přes 1 m2</t>
  </si>
  <si>
    <t>-1252206320</t>
  </si>
  <si>
    <t>https://podminky.urs.cz/item/CS_URS_2021_02/978059541</t>
  </si>
  <si>
    <t>"1P11" (10,31+2*0,70-0,70)*1,30</t>
  </si>
  <si>
    <t>"1P08" 3,40*1,40</t>
  </si>
  <si>
    <t>"1P09" 1,90*0,60</t>
  </si>
  <si>
    <t>997</t>
  </si>
  <si>
    <t>Přesun sutě</t>
  </si>
  <si>
    <t>997013213</t>
  </si>
  <si>
    <t>Vnitrostaveništní doprava suti a vybouraných hmot vodorovně do 50 m svisle ručně pro budovy a haly výšky přes 9 do 12 m</t>
  </si>
  <si>
    <t>t</t>
  </si>
  <si>
    <t>-1786233102</t>
  </si>
  <si>
    <t>https://podminky.urs.cz/item/CS_URS_2021_02/997013213</t>
  </si>
  <si>
    <t>22</t>
  </si>
  <si>
    <t>997013501</t>
  </si>
  <si>
    <t>Odvoz suti a vybouraných hmot na skládku nebo meziskládku se složením, na vzdálenost do 1 km</t>
  </si>
  <si>
    <t>1480671158</t>
  </si>
  <si>
    <t>https://podminky.urs.cz/item/CS_URS_2021_02/997013501</t>
  </si>
  <si>
    <t>23</t>
  </si>
  <si>
    <t>997013509</t>
  </si>
  <si>
    <t>Odvoz suti a vybouraných hmot na skládku nebo meziskládku se složením, na vzdálenost Příplatek k ceně za každý další i započatý 1 km přes 1 km</t>
  </si>
  <si>
    <t>2041262434</t>
  </si>
  <si>
    <t>https://podminky.urs.cz/item/CS_URS_2021_02/997013509</t>
  </si>
  <si>
    <t>33,154*9 'Přepočtené koeficientem množství</t>
  </si>
  <si>
    <t>24</t>
  </si>
  <si>
    <t>997013631</t>
  </si>
  <si>
    <t>Poplatek za uložení stavebního odpadu na skládce (skládkovné) směsného stavebního a demoličního zatříděného do Katalogu odpadů pod kódem 17 09 04</t>
  </si>
  <si>
    <t>176587655</t>
  </si>
  <si>
    <t>https://podminky.urs.cz/item/CS_URS_2021_02/997013631</t>
  </si>
  <si>
    <t>998</t>
  </si>
  <si>
    <t>Přesun hmot</t>
  </si>
  <si>
    <t>25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</si>
  <si>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</si>
  <si>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</si>
  <si>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-1414708664</t>
  </si>
  <si>
    <t>https://podminky.urs.cz/item/CS_URS_2021_02/998017002</t>
  </si>
  <si>
    <t>PSV</t>
  </si>
  <si>
    <t>Práce a dodávky PSV</t>
  </si>
  <si>
    <t>713</t>
  </si>
  <si>
    <t>Izolace tepelné</t>
  </si>
  <si>
    <t>26</t>
  </si>
  <si>
    <t>713111121</t>
  </si>
  <si>
    <t>Montáž tepelné izolace stropů rohožemi, pásy, dílci, deskami, bloky (izolační materiál ve specifikaci) rovných spodem s uchycením (drátem, páskou apod.)</t>
  </si>
  <si>
    <t>1797168093</t>
  </si>
  <si>
    <t>https://podminky.urs.cz/item/CS_URS_2021_02/713111121</t>
  </si>
  <si>
    <t>C.01</t>
  </si>
  <si>
    <t>"1P09" 5,99</t>
  </si>
  <si>
    <t xml:space="preserve">"1S02"  2,04</t>
  </si>
  <si>
    <t>C.02</t>
  </si>
  <si>
    <t>"1P02" 16,47</t>
  </si>
  <si>
    <t>C.03</t>
  </si>
  <si>
    <t>"1P06" 17,33</t>
  </si>
  <si>
    <t xml:space="preserve">"1P07"  21,65</t>
  </si>
  <si>
    <t>C.08</t>
  </si>
  <si>
    <t>"1P11" 6,39</t>
  </si>
  <si>
    <t>27</t>
  </si>
  <si>
    <t>63148151</t>
  </si>
  <si>
    <t>deska tepelně izolační minerální univerzální λ=0,033-0,035 tl 50mm</t>
  </si>
  <si>
    <t>32</t>
  </si>
  <si>
    <t>-1714297102</t>
  </si>
  <si>
    <t>https://podminky.urs.cz/item/CS_URS_2021_02/63148151</t>
  </si>
  <si>
    <t>69,87*1,02 'Přepočtené koeficientem množství</t>
  </si>
  <si>
    <t>28</t>
  </si>
  <si>
    <t>713121121</t>
  </si>
  <si>
    <t>Montáž tepelné izolace podlah rohožemi, pásy, deskami, dílci, bloky (izolační materiál ve specifikaci) kladenými volně dvouvrstvá</t>
  </si>
  <si>
    <t>-1919244224</t>
  </si>
  <si>
    <t>https://podminky.urs.cz/item/CS_URS_2021_02/713121121</t>
  </si>
  <si>
    <t>29</t>
  </si>
  <si>
    <t>63141432</t>
  </si>
  <si>
    <t>deska tepelně izolační minerální plovoucích podlah λ=0,033-0,035 tl 30mm</t>
  </si>
  <si>
    <t>1201446210</t>
  </si>
  <si>
    <t>https://podminky.urs.cz/item/CS_URS_2021_02/63141432</t>
  </si>
  <si>
    <t>72,456*2,04 'Přepočtené koeficientem množství</t>
  </si>
  <si>
    <t>30</t>
  </si>
  <si>
    <t>7131211-R.pol.</t>
  </si>
  <si>
    <t>Montáž izolace tepelné podlah lepená deskami 1 vrstva</t>
  </si>
  <si>
    <t>-2048165688</t>
  </si>
  <si>
    <t>31</t>
  </si>
  <si>
    <t>27255014</t>
  </si>
  <si>
    <t>desky mikroporézní EPDM tl 3mm</t>
  </si>
  <si>
    <t>2127426874</t>
  </si>
  <si>
    <t>https://podminky.urs.cz/item/CS_URS_2021_02/27255014</t>
  </si>
  <si>
    <t>72,456*1,02 'Přepočtené koeficientem množství</t>
  </si>
  <si>
    <t>998713102</t>
  </si>
  <si>
    <t>Přesun hmot pro izolace tepelné stanovený z hmotnosti přesunovaného materiálu vodorovná dopravní vzdálenost do 50 m v objektech výšky přes 6 m do 12 m</t>
  </si>
  <si>
    <t>24410344</t>
  </si>
  <si>
    <t>https://podminky.urs.cz/item/CS_URS_2021_02/998713102</t>
  </si>
  <si>
    <t>33</t>
  </si>
  <si>
    <t>998713181</t>
  </si>
  <si>
    <t>Přesun hmot pro izolace tepelné stanovený z hmotnosti přesunovaného materiálu Příplatek k cenám za přesun prováděný bez použití mechanizace pro jakoukoliv výšku objektu</t>
  </si>
  <si>
    <t>-1621035699</t>
  </si>
  <si>
    <t>https://podminky.urs.cz/item/CS_URS_2021_02/998713181</t>
  </si>
  <si>
    <t>762</t>
  </si>
  <si>
    <t>Konstrukce tesařské</t>
  </si>
  <si>
    <t>34</t>
  </si>
  <si>
    <t>762522812</t>
  </si>
  <si>
    <t>Demontáž podlah s polštáři z prken nebo fošen tl. přes 32 mm</t>
  </si>
  <si>
    <t>1192241054</t>
  </si>
  <si>
    <t>https://podminky.urs.cz/item/CS_URS_2021_02/762522812</t>
  </si>
  <si>
    <t>763</t>
  </si>
  <si>
    <t>Konstrukce suché výstavby</t>
  </si>
  <si>
    <t>35</t>
  </si>
  <si>
    <t>763111316.1R</t>
  </si>
  <si>
    <t>Příčka ze sádrokartonových desek s nosnou konstrukcí z jednoduchých ocelových profilů UW, CW jednoduše opláštěná deskou standardní A tl. 12,5 mm, příčka tl. 200 mm, profil 150, s izolací, EI 30, Rw do 48 dB</t>
  </si>
  <si>
    <t>889181986</t>
  </si>
  <si>
    <t>"1P07" 0,95*2,16</t>
  </si>
  <si>
    <t>"1P06" 0,15*2,05</t>
  </si>
  <si>
    <t>36</t>
  </si>
  <si>
    <t>763113341</t>
  </si>
  <si>
    <t>Příčka instalační ze sádrokartonových desek s nosnou konstrukcí ze zdvojených ocelových profilů UW, CW s mezerou, CW profily navzájem spojeny páskem sádry dvojitě opláštěná deskami impregnovanými H2 tl. 2 x 12,5 mm s izolací, EI 60, Rw do 54 dB, příčka tl. 155 - 650 mm, profil 50</t>
  </si>
  <si>
    <t>182397194</t>
  </si>
  <si>
    <t>https://podminky.urs.cz/item/CS_URS_2021_02/763113341</t>
  </si>
  <si>
    <t>"1P11" 0,90*1,10</t>
  </si>
  <si>
    <t>37</t>
  </si>
  <si>
    <t>763131411</t>
  </si>
  <si>
    <t>Podhled ze sádrokartonových desek dvouvrstvá zavěšená spodní konstrukce z ocelových profilů CD, UD jednoduše opláštěná deskou standardní A, tl. 12,5 mm, bez izolace</t>
  </si>
  <si>
    <t>1954988435</t>
  </si>
  <si>
    <t>https://podminky.urs.cz/item/CS_URS_2021_02/763131411</t>
  </si>
  <si>
    <t>38</t>
  </si>
  <si>
    <t>-1038710285</t>
  </si>
  <si>
    <t>39</t>
  </si>
  <si>
    <t>763131451</t>
  </si>
  <si>
    <t>Podhled ze sádrokartonových desek dvouvrstvá zavěšená spodní konstrukce z ocelových profilů CD, UD jednoduše opláštěná deskou impregnovanou H2, tl. 12,5 mm, bez izolace</t>
  </si>
  <si>
    <t>-310703266</t>
  </si>
  <si>
    <t>https://podminky.urs.cz/item/CS_URS_2021_02/763131451</t>
  </si>
  <si>
    <t>40</t>
  </si>
  <si>
    <t>763153401</t>
  </si>
  <si>
    <t>Podlaha ze sádrokartonových desek ze dvou desek sponkovaných (šroubovaných) a slepených tmelem tl. 2x12,5 mm podlaha tl. 25 mm</t>
  </si>
  <si>
    <t>-854694549</t>
  </si>
  <si>
    <t>https://podminky.urs.cz/item/CS_URS_2021_02/763153401</t>
  </si>
  <si>
    <t>41</t>
  </si>
  <si>
    <t>7631-R.pol.</t>
  </si>
  <si>
    <t xml:space="preserve">SDK podlaha z desek tl 1x10 mm </t>
  </si>
  <si>
    <t>-954677338</t>
  </si>
  <si>
    <t>42</t>
  </si>
  <si>
    <t>763251391</t>
  </si>
  <si>
    <t>Podlaha ze sádrovláknitých desek na pero a drážku Příplatek k cenám za každých dalších 10 mm suchého podsypu</t>
  </si>
  <si>
    <t>-144258263</t>
  </si>
  <si>
    <t>https://podminky.urs.cz/item/CS_URS_2021_02/763251391</t>
  </si>
  <si>
    <t>tl.43mm"</t>
  </si>
  <si>
    <t>72,456*4 'Přepočtené koeficientem množství</t>
  </si>
  <si>
    <t>43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</si>
  <si>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</si>
  <si>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</si>
  <si>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-1735101507</t>
  </si>
  <si>
    <t>https://podminky.urs.cz/item/CS_URS_2021_02/998763302</t>
  </si>
  <si>
    <t>44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</si>
  <si>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</si>
  <si>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</si>
  <si>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-1634603451</t>
  </si>
  <si>
    <t>https://podminky.urs.cz/item/CS_URS_2021_02/998763381</t>
  </si>
  <si>
    <t>764</t>
  </si>
  <si>
    <t>Konstrukce klempířské</t>
  </si>
  <si>
    <t>45</t>
  </si>
  <si>
    <t>764002851</t>
  </si>
  <si>
    <t>Demontáž klempířských konstrukcí oplechování parapetů do suti</t>
  </si>
  <si>
    <t>-1007807126</t>
  </si>
  <si>
    <t>https://podminky.urs.cz/item/CS_URS_2021_02/764002851</t>
  </si>
  <si>
    <t>1,90*3</t>
  </si>
  <si>
    <t>46</t>
  </si>
  <si>
    <t>764216604</t>
  </si>
  <si>
    <t>Oplechování parapetů z pozinkovaného plechu s povrchovou úpravou rovných mechanicky kotvené, bez rohů rš 330 mm</t>
  </si>
  <si>
    <t>1952860949</t>
  </si>
  <si>
    <t>https://podminky.urs.cz/item/CS_URS_2021_02/764216604</t>
  </si>
  <si>
    <t>"O 01" 2*1,90</t>
  </si>
  <si>
    <t>"O 02" 1*1,90</t>
  </si>
  <si>
    <t>47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</si>
  <si>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</si>
  <si>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</si>
  <si>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731807005</t>
  </si>
  <si>
    <t>https://podminky.urs.cz/item/CS_URS_2021_02/764216665</t>
  </si>
  <si>
    <t>48</t>
  </si>
  <si>
    <t>998764102</t>
  </si>
  <si>
    <t>Přesun hmot pro konstrukce klempířské stanovený z hmotnosti přesunovaného materiálu vodorovná dopravní vzdálenost do 50 m v objektech výšky přes 6 do 12 m</t>
  </si>
  <si>
    <t>1675382835</t>
  </si>
  <si>
    <t>https://podminky.urs.cz/item/CS_URS_2021_02/998764102</t>
  </si>
  <si>
    <t>49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</si>
  <si>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</si>
  <si>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</si>
  <si>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1116035837</t>
  </si>
  <si>
    <t>https://podminky.urs.cz/item/CS_URS_2021_02/998764181</t>
  </si>
  <si>
    <t>766</t>
  </si>
  <si>
    <t>Konstrukce truhlářské</t>
  </si>
  <si>
    <t>50</t>
  </si>
  <si>
    <t>766441822</t>
  </si>
  <si>
    <t>Demontáž parapetních desek dřevěných nebo plastových šířky přes 300 mm délky přes 1 m</t>
  </si>
  <si>
    <t>2022766687</t>
  </si>
  <si>
    <t>https://podminky.urs.cz/item/CS_URS_2021_02/766441822</t>
  </si>
  <si>
    <t>1,74</t>
  </si>
  <si>
    <t>1,845+1,84+1,85</t>
  </si>
  <si>
    <t>51</t>
  </si>
  <si>
    <t>766622132</t>
  </si>
  <si>
    <t>Montáž oken plastových včetně montáže rámu plochy přes 1 m2 otevíravých do zdiva, výšky přes 1,5 do 2,5 m</t>
  </si>
  <si>
    <t>1931114887</t>
  </si>
  <si>
    <t>https://podminky.urs.cz/item/CS_URS_2021_02/766622132</t>
  </si>
  <si>
    <t>"O01" 1,20*1,74</t>
  </si>
  <si>
    <t>"O02" 1,845*1,74*3</t>
  </si>
  <si>
    <t>52</t>
  </si>
  <si>
    <t>611400O01</t>
  </si>
  <si>
    <t>okno plastové otevíravé/sklopné trojsklo, 1200x1740, ozn. O01</t>
  </si>
  <si>
    <t>1520858161</t>
  </si>
  <si>
    <t>"O01" 1</t>
  </si>
  <si>
    <t>53</t>
  </si>
  <si>
    <t>611400O02</t>
  </si>
  <si>
    <t>okno plastové otevíravé/sklopné trojsklo, 1845x1740, ozn. O02</t>
  </si>
  <si>
    <t>-1768895023</t>
  </si>
  <si>
    <t>"O02" 3</t>
  </si>
  <si>
    <t>54</t>
  </si>
  <si>
    <t>766660001</t>
  </si>
  <si>
    <t>Montáž dveřních křídel dřevěných nebo plastových otevíravých do ocelové zárubně povrchově upravených jednokřídlových, šířky do 800 mm</t>
  </si>
  <si>
    <t>-555937650</t>
  </si>
  <si>
    <t>https://podminky.urs.cz/item/CS_URS_2021_02/766660001</t>
  </si>
  <si>
    <t>"03P"2</t>
  </si>
  <si>
    <t>55</t>
  </si>
  <si>
    <t>61162085</t>
  </si>
  <si>
    <t>dveře jednokřídlé dřevotřískové povrch laminátový plné 700x1970-2100mm</t>
  </si>
  <si>
    <t>-791419056</t>
  </si>
  <si>
    <t>https://podminky.urs.cz/item/CS_URS_2021_02/61162085</t>
  </si>
  <si>
    <t>56</t>
  </si>
  <si>
    <t>61162086</t>
  </si>
  <si>
    <t>dveře jednokřídlé dřevotřískové povrch laminátový plné 800x1970-2100mm</t>
  </si>
  <si>
    <t>78799346</t>
  </si>
  <si>
    <t>https://podminky.urs.cz/item/CS_URS_2021_02/61162086</t>
  </si>
  <si>
    <t>57</t>
  </si>
  <si>
    <t>766660041</t>
  </si>
  <si>
    <t>Montáž dveřních křídel dřevěných nebo plastových otevíravých do ocelové zárubně protipožárních s olověnou vložkou jednokřídlových, šířky do 800 mm</t>
  </si>
  <si>
    <t>-1109992717</t>
  </si>
  <si>
    <t>https://podminky.urs.cz/item/CS_URS_2021_02/766660041</t>
  </si>
  <si>
    <t>58</t>
  </si>
  <si>
    <t>553412-R.pol.</t>
  </si>
  <si>
    <t>dveře bezpečnostní protipožární EW 30 D3 900x1970 mm</t>
  </si>
  <si>
    <t>870915586</t>
  </si>
  <si>
    <t>59</t>
  </si>
  <si>
    <t>766660352</t>
  </si>
  <si>
    <t>Montáž dveřních křídel dřevěných nebo plastových posuvných dveří do pojezdu na stěnu výšky do 2,5 m jednokřídlových, průchozí šířky přes 800 do 1200 mm</t>
  </si>
  <si>
    <t>385356529</t>
  </si>
  <si>
    <t>https://podminky.urs.cz/item/CS_URS_2021_02/766660352</t>
  </si>
  <si>
    <t>"04POS" 1</t>
  </si>
  <si>
    <t>60</t>
  </si>
  <si>
    <t>61182351</t>
  </si>
  <si>
    <t>kování posuvné pro dveře posuvné na stěnu do garnyže pro š 60,70,80,90mm</t>
  </si>
  <si>
    <t>470161737</t>
  </si>
  <si>
    <t>https://podminky.urs.cz/item/CS_URS_2021_02/61182351</t>
  </si>
  <si>
    <t>61162002-R.pol.</t>
  </si>
  <si>
    <t xml:space="preserve">dveře jednokřídlé dřevotřískové  povrch laminátový plné 800x1970/2100mm - POSUVNÉ</t>
  </si>
  <si>
    <t>251419498</t>
  </si>
  <si>
    <t>62</t>
  </si>
  <si>
    <t>766660729</t>
  </si>
  <si>
    <t>Montáž dveřních doplňků dveřního kování interiérového štítku s klikou</t>
  </si>
  <si>
    <t>-1976476545</t>
  </si>
  <si>
    <t>https://podminky.urs.cz/item/CS_URS_2021_02/766660729</t>
  </si>
  <si>
    <t>549146-R.pol.</t>
  </si>
  <si>
    <t xml:space="preserve">kování dveřní  </t>
  </si>
  <si>
    <t>1901241306</t>
  </si>
  <si>
    <t>766660735</t>
  </si>
  <si>
    <t>Montáž dveřních doplňků dveřního kování bezpečnostního rozvorového zámku tříbodového</t>
  </si>
  <si>
    <t>-758654002</t>
  </si>
  <si>
    <t>https://podminky.urs.cz/item/CS_URS_2021_02/766660735</t>
  </si>
  <si>
    <t>65</t>
  </si>
  <si>
    <t>549141-R.pol.</t>
  </si>
  <si>
    <t xml:space="preserve">kování bezpečnostní </t>
  </si>
  <si>
    <t>1071624313</t>
  </si>
  <si>
    <t>66</t>
  </si>
  <si>
    <t>766694112</t>
  </si>
  <si>
    <t>Montáž ostatních truhlářských konstrukcí parapetních desek dřevěných nebo plastových šířky do 300 mm, délky přes 1000 do 1600 mm</t>
  </si>
  <si>
    <t>1308835125</t>
  </si>
  <si>
    <t>https://podminky.urs.cz/item/CS_URS_2021_02/766694112</t>
  </si>
  <si>
    <t>"O 01" 1</t>
  </si>
  <si>
    <t>"O 02" 3</t>
  </si>
  <si>
    <t>67</t>
  </si>
  <si>
    <t>61144405</t>
  </si>
  <si>
    <t>parapet plastový vnitřní komůrkový tl 20mm š 500mm</t>
  </si>
  <si>
    <t>1506760972</t>
  </si>
  <si>
    <t>https://podminky.urs.cz/item/CS_URS_2021_02/61144405</t>
  </si>
  <si>
    <t>"O 01" 1,20</t>
  </si>
  <si>
    <t>"O 02" 3*1,845</t>
  </si>
  <si>
    <t>68</t>
  </si>
  <si>
    <t>61144019</t>
  </si>
  <si>
    <t>koncovka k parapetu plastovému vnitřnímu 1 pár</t>
  </si>
  <si>
    <t>sada</t>
  </si>
  <si>
    <t>-1933084161</t>
  </si>
  <si>
    <t>https://podminky.urs.cz/item/CS_URS_2021_02/61144019</t>
  </si>
  <si>
    <t>69</t>
  </si>
  <si>
    <t>766695213</t>
  </si>
  <si>
    <t>Montáž ostatních truhlářských konstrukcí prahů dveří jednokřídlových, šířky přes 100 mm</t>
  </si>
  <si>
    <t>1419589358</t>
  </si>
  <si>
    <t>https://podminky.urs.cz/item/CS_URS_2021_02/766695213</t>
  </si>
  <si>
    <t>70</t>
  </si>
  <si>
    <t>61187161</t>
  </si>
  <si>
    <t>práh dveřní dřevěný dubový tl 20mm dl 820mm š 150mm</t>
  </si>
  <si>
    <t>-1043762810</t>
  </si>
  <si>
    <t>https://podminky.urs.cz/item/CS_URS_2021_02/61187161</t>
  </si>
  <si>
    <t>71</t>
  </si>
  <si>
    <t>998766102</t>
  </si>
  <si>
    <t>Přesun hmot pro konstrukce truhlářské stanovený z hmotnosti přesunovaného materiálu vodorovná dopravní vzdálenost do 50 m v objektech výšky přes 6 do 12 m</t>
  </si>
  <si>
    <t>1763072951</t>
  </si>
  <si>
    <t>https://podminky.urs.cz/item/CS_URS_2021_02/998766102</t>
  </si>
  <si>
    <t>72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</si>
  <si>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</si>
  <si>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</si>
  <si>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-41549588</t>
  </si>
  <si>
    <t>https://podminky.urs.cz/item/CS_URS_2021_02/998766181</t>
  </si>
  <si>
    <t>767</t>
  </si>
  <si>
    <t>Konstrukce zámečnické</t>
  </si>
  <si>
    <t>73</t>
  </si>
  <si>
    <t>767821112</t>
  </si>
  <si>
    <t>Montáž poštovních schránek samostatných zavěšených</t>
  </si>
  <si>
    <t>1044534994</t>
  </si>
  <si>
    <t>https://podminky.urs.cz/item/CS_URS_2021_02/767821112</t>
  </si>
  <si>
    <t>74</t>
  </si>
  <si>
    <t>55348112</t>
  </si>
  <si>
    <t>schránka listová se sklapkou Pz 370x330x100mm</t>
  </si>
  <si>
    <t>369926918</t>
  </si>
  <si>
    <t>https://podminky.urs.cz/item/CS_URS_2021_02/55348112</t>
  </si>
  <si>
    <t>75</t>
  </si>
  <si>
    <t>998767102</t>
  </si>
  <si>
    <t>Přesun hmot pro zámečnické konstrukce stanovený z hmotnosti přesunovaného materiálu vodorovná dopravní vzdálenost do 50 m v objektech výšky přes 6 do 12 m</t>
  </si>
  <si>
    <t>973464623</t>
  </si>
  <si>
    <t>https://podminky.urs.cz/item/CS_URS_2021_02/998767102</t>
  </si>
  <si>
    <t>76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</si>
  <si>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</si>
  <si>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</si>
  <si>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-743762913</t>
  </si>
  <si>
    <t>https://podminky.urs.cz/item/CS_URS_2021_02/998767181</t>
  </si>
  <si>
    <t>771</t>
  </si>
  <si>
    <t>Podlahy z dlaždic</t>
  </si>
  <si>
    <t>77</t>
  </si>
  <si>
    <t>771111011</t>
  </si>
  <si>
    <t>Příprava podkladu před provedením dlažby vysátí podlah</t>
  </si>
  <si>
    <t>-830488292</t>
  </si>
  <si>
    <t>https://podminky.urs.cz/item/CS_URS_2021_02/771111011</t>
  </si>
  <si>
    <t>78</t>
  </si>
  <si>
    <t>771121011</t>
  </si>
  <si>
    <t>Příprava podkladu před provedením dlažby nátěr penetrační na podlahu</t>
  </si>
  <si>
    <t>-1517310412</t>
  </si>
  <si>
    <t>https://podminky.urs.cz/item/CS_URS_2021_02/771121011</t>
  </si>
  <si>
    <t>79</t>
  </si>
  <si>
    <t>771473112</t>
  </si>
  <si>
    <t>Montáž soklů z dlaždic keramických lepených standardním lepidlem rovných, výšky přes 65 do 90 mm</t>
  </si>
  <si>
    <t>-42561692</t>
  </si>
  <si>
    <t>https://podminky.urs.cz/item/CS_URS_2021_02/771473112</t>
  </si>
  <si>
    <t>"1P09" 10,06-(1,00+0,90*2+0,70*2)+2*0,30</t>
  </si>
  <si>
    <t>"1S02" 6,29-0,70</t>
  </si>
  <si>
    <t>80</t>
  </si>
  <si>
    <t>771571810</t>
  </si>
  <si>
    <t>Demontáž podlah z dlaždic keramických kladených do malty</t>
  </si>
  <si>
    <t>205808870</t>
  </si>
  <si>
    <t>https://podminky.urs.cz/item/CS_URS_2021_02/771571810</t>
  </si>
  <si>
    <t>"1P09" 0,85</t>
  </si>
  <si>
    <t>81</t>
  </si>
  <si>
    <t>771574112</t>
  </si>
  <si>
    <t>Montáž podlah z dlaždic keramických lepených flexibilním lepidlem maloformátových hladkých přes 9 do 12 ks/m2</t>
  </si>
  <si>
    <t>-1572602891</t>
  </si>
  <si>
    <t>https://podminky.urs.cz/item/CS_URS_2021_02/771574112</t>
  </si>
  <si>
    <t>82</t>
  </si>
  <si>
    <t>59761003</t>
  </si>
  <si>
    <t>dlažba keramická hutná hladká do interiéru přes 9 do 12ks/m2</t>
  </si>
  <si>
    <t>-83296288</t>
  </si>
  <si>
    <t>https://podminky.urs.cz/item/CS_URS_2021_02/59761003</t>
  </si>
  <si>
    <t>"dlažba"15,948</t>
  </si>
  <si>
    <t>"sokl"12,05*0,08</t>
  </si>
  <si>
    <t>16,912*1,15 'Přepočtené koeficientem množství</t>
  </si>
  <si>
    <t>83</t>
  </si>
  <si>
    <t>771591112</t>
  </si>
  <si>
    <t>Izolace podlahy pod dlažbu nátěrem nebo stěrkou ve dvou vrstvách</t>
  </si>
  <si>
    <t>-2134879171</t>
  </si>
  <si>
    <t>https://podminky.urs.cz/item/CS_URS_2021_02/771591112</t>
  </si>
  <si>
    <t>84</t>
  </si>
  <si>
    <t>771591184</t>
  </si>
  <si>
    <t>Podlahy - dokončovací práce pracnější řezání dlaždic keramických rovné</t>
  </si>
  <si>
    <t>-1686731704</t>
  </si>
  <si>
    <t>https://podminky.urs.cz/item/CS_URS_2021_02/771591184</t>
  </si>
  <si>
    <t>"řezání pro sokl"</t>
  </si>
  <si>
    <t>12,05</t>
  </si>
  <si>
    <t>85</t>
  </si>
  <si>
    <t>771591241</t>
  </si>
  <si>
    <t>Izolace podlahy pod dlažbu těsnícími izolačními pásy vnitřní kout</t>
  </si>
  <si>
    <t>-1452319685</t>
  </si>
  <si>
    <t>https://podminky.urs.cz/item/CS_URS_2021_02/771591241</t>
  </si>
  <si>
    <t>"1P11 " 6</t>
  </si>
  <si>
    <t>86</t>
  </si>
  <si>
    <t>771591242</t>
  </si>
  <si>
    <t>Izolace podlahy pod dlažbu těsnícími izolačními pásy vnější roh</t>
  </si>
  <si>
    <t>1243370687</t>
  </si>
  <si>
    <t>https://podminky.urs.cz/item/CS_URS_2021_02/771591242</t>
  </si>
  <si>
    <t>"1P11 " 4</t>
  </si>
  <si>
    <t>87</t>
  </si>
  <si>
    <t>771591264</t>
  </si>
  <si>
    <t>Izolace podlahy pod dlažbu těsnícími izolačními pásy mezi podlahou a stěnu</t>
  </si>
  <si>
    <t>-1568361636</t>
  </si>
  <si>
    <t>https://podminky.urs.cz/item/CS_URS_2021_02/771591264</t>
  </si>
  <si>
    <t>"1P11 " 10,31+2*0,70-0,70</t>
  </si>
  <si>
    <t>88</t>
  </si>
  <si>
    <t>998771102</t>
  </si>
  <si>
    <t>Přesun hmot pro podlahy z dlaždic stanovený z hmotnosti přesunovaného materiálu vodorovná dopravní vzdálenost do 50 m v objektech výšky přes 6 do 12 m</t>
  </si>
  <si>
    <t>795479464</t>
  </si>
  <si>
    <t>https://podminky.urs.cz/item/CS_URS_2021_02/998771102</t>
  </si>
  <si>
    <t>89</t>
  </si>
  <si>
    <t>998771181</t>
  </si>
  <si>
    <t>Přesun hmot pro podlahy z dlaždic stanovený z hmotnosti přesunovaného materiálu Příplatek k ceně za přesun prováděný bez použití mechanizace pro jakoukoliv výšku objektu</t>
  </si>
  <si>
    <t>81679974</t>
  </si>
  <si>
    <t>https://podminky.urs.cz/item/CS_URS_2021_02/998771181</t>
  </si>
  <si>
    <t>776</t>
  </si>
  <si>
    <t>Podlahy povlakové</t>
  </si>
  <si>
    <t>90</t>
  </si>
  <si>
    <t>776111311</t>
  </si>
  <si>
    <t>Příprava podkladu vysátí podlah</t>
  </si>
  <si>
    <t>-95916908</t>
  </si>
  <si>
    <t>https://podminky.urs.cz/item/CS_URS_2021_02/776111311</t>
  </si>
  <si>
    <t>91</t>
  </si>
  <si>
    <t>776121111</t>
  </si>
  <si>
    <t>Příprava podkladu penetrace vodou ředitelná podlah</t>
  </si>
  <si>
    <t>-1709831858</t>
  </si>
  <si>
    <t>https://podminky.urs.cz/item/CS_URS_2021_02/776121111</t>
  </si>
  <si>
    <t>92</t>
  </si>
  <si>
    <t>776201811</t>
  </si>
  <si>
    <t>Demontáž povlakových podlahovin lepených ručně bez podložky</t>
  </si>
  <si>
    <t>-79708808</t>
  </si>
  <si>
    <t>https://podminky.urs.cz/item/CS_URS_2021_02/776201811</t>
  </si>
  <si>
    <t>93</t>
  </si>
  <si>
    <t>776241111</t>
  </si>
  <si>
    <t>Montáž podlahovin ze sametového vinylu lepením pásů hladkých (bez vzoru)</t>
  </si>
  <si>
    <t>-768594932</t>
  </si>
  <si>
    <t>https://podminky.urs.cz/item/CS_URS_2021_02/776241111</t>
  </si>
  <si>
    <t>28411012</t>
  </si>
  <si>
    <t xml:space="preserve">PVC vinyl heterogenní protiskluzná tl 2,00mm,  nášlapná vrstva 0,70mm, třída zátěže 34/43, otlak do 0,05mm, R10, hořlavost Bfl S1</t>
  </si>
  <si>
    <t>299678141</t>
  </si>
  <si>
    <t>https://podminky.urs.cz/item/CS_URS_2021_02/28411012</t>
  </si>
  <si>
    <t>56,508*1,1 'Přepočtené koeficientem množství</t>
  </si>
  <si>
    <t>776421111</t>
  </si>
  <si>
    <t>Montáž lišt obvodových lepených</t>
  </si>
  <si>
    <t>438957077</t>
  </si>
  <si>
    <t>https://podminky.urs.cz/item/CS_URS_2021_02/776421111</t>
  </si>
  <si>
    <t>"1P06"16,66+2*0,65-0,80-0,92</t>
  </si>
  <si>
    <t>"1P07" 18,79-0,92</t>
  </si>
  <si>
    <t>"1P08" 16,85-0,92+2*0,50</t>
  </si>
  <si>
    <t>28411009</t>
  </si>
  <si>
    <t>lišta soklová PVC 18x80mm</t>
  </si>
  <si>
    <t>389468371</t>
  </si>
  <si>
    <t>https://podminky.urs.cz/item/CS_URS_2021_02/28411009</t>
  </si>
  <si>
    <t>51,04*1,02 'Přepočtené koeficientem množství</t>
  </si>
  <si>
    <t>97</t>
  </si>
  <si>
    <t>998776102</t>
  </si>
  <si>
    <t>Přesun hmot pro podlahy povlakové stanovený z hmotnosti přesunovaného materiálu vodorovná dopravní vzdálenost do 50 m v objektech výšky přes 6 do 12 m</t>
  </si>
  <si>
    <t>1539581801</t>
  </si>
  <si>
    <t>https://podminky.urs.cz/item/CS_URS_2021_02/998776102</t>
  </si>
  <si>
    <t>98</t>
  </si>
  <si>
    <t>998776181</t>
  </si>
  <si>
    <t>Přesun hmot pro podlahy povlakové stanovený z hmotnosti přesunovaného materiálu Příplatek k cenám za přesun prováděný bez použití mechanizace pro jakoukoliv výšku objektu</t>
  </si>
  <si>
    <t>1645981553</t>
  </si>
  <si>
    <t>https://podminky.urs.cz/item/CS_URS_2021_02/998776181</t>
  </si>
  <si>
    <t>781</t>
  </si>
  <si>
    <t>Dokončovací práce - obklady</t>
  </si>
  <si>
    <t>99</t>
  </si>
  <si>
    <t>781111011</t>
  </si>
  <si>
    <t>Příprava podkladu před provedením obkladu oprášení (ometení) stěny</t>
  </si>
  <si>
    <t>-991029397</t>
  </si>
  <si>
    <t>https://podminky.urs.cz/item/CS_URS_2021_02/781111011</t>
  </si>
  <si>
    <t>100</t>
  </si>
  <si>
    <t>781121011</t>
  </si>
  <si>
    <t>Příprava podkladu před provedením obkladu nátěr penetrační na stěnu</t>
  </si>
  <si>
    <t>748374477</t>
  </si>
  <si>
    <t>https://podminky.urs.cz/item/CS_URS_2021_02/781121011</t>
  </si>
  <si>
    <t>101</t>
  </si>
  <si>
    <t>781131112</t>
  </si>
  <si>
    <t>Izolace stěny pod obklad izolace nátěrem nebo stěrkou ve dvou vrstvách</t>
  </si>
  <si>
    <t>-2104596637</t>
  </si>
  <si>
    <t>https://podminky.urs.cz/item/CS_URS_2021_02/781131112</t>
  </si>
  <si>
    <t xml:space="preserve">stěny </t>
  </si>
  <si>
    <t>"1P11" (10,31+2*0,70-0,70)*0,25</t>
  </si>
  <si>
    <t>2*0,90*(2,00-0,25)</t>
  </si>
  <si>
    <t>102</t>
  </si>
  <si>
    <t>781131232</t>
  </si>
  <si>
    <t>Izolace stěny pod obklad izolace těsnícími izolačními pásy pro styčné nebo dilatační spáry</t>
  </si>
  <si>
    <t>1411110791</t>
  </si>
  <si>
    <t>https://podminky.urs.cz/item/CS_URS_2021_02/781131232</t>
  </si>
  <si>
    <t>"1P11 "9*0,25+1*2,00</t>
  </si>
  <si>
    <t>103</t>
  </si>
  <si>
    <t>781474112</t>
  </si>
  <si>
    <t>Montáž obkladů vnitřních stěn z dlaždic keramických lepených flexibilním lepidlem maloformátových hladkých přes 9 do 12 ks/m2</t>
  </si>
  <si>
    <t>-253740274</t>
  </si>
  <si>
    <t>https://podminky.urs.cz/item/CS_URS_2021_02/781474112</t>
  </si>
  <si>
    <t>104</t>
  </si>
  <si>
    <t>59761026</t>
  </si>
  <si>
    <t>obklad keramický hladký do 12ks/m2</t>
  </si>
  <si>
    <t>786293571</t>
  </si>
  <si>
    <t>https://podminky.urs.cz/item/CS_URS_2021_02/59761026</t>
  </si>
  <si>
    <t>22,98*1,1 'Přepočtené koeficientem množství</t>
  </si>
  <si>
    <t>105</t>
  </si>
  <si>
    <t>998781102</t>
  </si>
  <si>
    <t>Přesun hmot pro obklady keramické stanovený z hmotnosti přesunovaného materiálu vodorovná dopravní vzdálenost do 50 m v objektech výšky přes 6 do 12 m</t>
  </si>
  <si>
    <t>224298671</t>
  </si>
  <si>
    <t>https://podminky.urs.cz/item/CS_URS_2021_02/998781102</t>
  </si>
  <si>
    <t>106</t>
  </si>
  <si>
    <t>998781181</t>
  </si>
  <si>
    <t>Přesun hmot pro obklady keramické stanovený z hmotnosti přesunovaného materiálu Příplatek k cenám za přesun prováděný bez použití mechanizace pro jakoukoliv výšku objektu</t>
  </si>
  <si>
    <t>1596855835</t>
  </si>
  <si>
    <t>https://podminky.urs.cz/item/CS_URS_2021_02/998781181</t>
  </si>
  <si>
    <t>783</t>
  </si>
  <si>
    <t>Dokončovací práce - nátěry</t>
  </si>
  <si>
    <t>107</t>
  </si>
  <si>
    <t>783301311</t>
  </si>
  <si>
    <t>Příprava podkladu zámečnických konstrukcí před provedením nátěru odmaštění odmašťovačem vodou ředitelným</t>
  </si>
  <si>
    <t>-1976158877</t>
  </si>
  <si>
    <t>https://podminky.urs.cz/item/CS_URS_2021_02/783301311</t>
  </si>
  <si>
    <t>zárubně</t>
  </si>
  <si>
    <t>(0,70+2*1,97)*(0,150+2*0,05)*2</t>
  </si>
  <si>
    <t>(0,80+2*1,97)*(0,150+2*0,05)*2</t>
  </si>
  <si>
    <t>(0,80+2*1,97)*(0,250+2*0,05)*1</t>
  </si>
  <si>
    <t>108</t>
  </si>
  <si>
    <t>783314201</t>
  </si>
  <si>
    <t>Základní antikorozní nátěr zámečnických konstrukcí jednonásobný syntetický standardní</t>
  </si>
  <si>
    <t>272793829</t>
  </si>
  <si>
    <t>https://podminky.urs.cz/item/CS_URS_2021_02/783314201</t>
  </si>
  <si>
    <t>109</t>
  </si>
  <si>
    <t>783317101</t>
  </si>
  <si>
    <t>Krycí nátěr (email) zámečnických konstrukcí jednonásobný syntetický standardní</t>
  </si>
  <si>
    <t>1611141764</t>
  </si>
  <si>
    <t>https://podminky.urs.cz/item/CS_URS_2021_02/783317101</t>
  </si>
  <si>
    <t>784</t>
  </si>
  <si>
    <t>Dokončovací práce - malby a tapety</t>
  </si>
  <si>
    <t>110</t>
  </si>
  <si>
    <t>784111001</t>
  </si>
  <si>
    <t>Oprášení (ometení) podkladu v místnostech výšky do 3,80 m</t>
  </si>
  <si>
    <t>1852786837</t>
  </si>
  <si>
    <t>https://podminky.urs.cz/item/CS_URS_2021_02/784111001</t>
  </si>
  <si>
    <t>"omítky" 208,218</t>
  </si>
  <si>
    <t>"SDK podhledy" 69,87</t>
  </si>
  <si>
    <t>"SDK příčky" 2,36*2</t>
  </si>
  <si>
    <t>111</t>
  </si>
  <si>
    <t>784181121</t>
  </si>
  <si>
    <t>Penetrace podkladu jednonásobná hloubková akrylátová bezbarvá v místnostech výšky do 3,80 m</t>
  </si>
  <si>
    <t>-276308693</t>
  </si>
  <si>
    <t>https://podminky.urs.cz/item/CS_URS_2021_02/784181121</t>
  </si>
  <si>
    <t>112</t>
  </si>
  <si>
    <t>784211101</t>
  </si>
  <si>
    <t>Malby z malířských směsí oděruvzdorných za mokra dvojnásobné, bílé za mokra oděruvzdorné výborně v místnostech výšky do 3,80 m</t>
  </si>
  <si>
    <t>1532798097</t>
  </si>
  <si>
    <t>https://podminky.urs.cz/item/CS_URS_2021_02/784211101</t>
  </si>
  <si>
    <t>790</t>
  </si>
  <si>
    <t>Ostatní</t>
  </si>
  <si>
    <t>113</t>
  </si>
  <si>
    <t>790-101</t>
  </si>
  <si>
    <t>Kuchyňská linka - D+M</t>
  </si>
  <si>
    <t>-1416105764</t>
  </si>
  <si>
    <t>114</t>
  </si>
  <si>
    <t>790-103</t>
  </si>
  <si>
    <t>Sporák el. se sklokeramickou varnou deskou_x000d_
Klíčové vlastnosti:_x000d_
Bezpečné závěsy dvířek Komfort zaručují velmi tiché a šetrné zavírání dvířek trouby_x000d_
Výkonná multifunkční trouba má 8 programů s přesnou regulací teploty v rozmezí 50-275 °C_x000d_
Speciální program na čištění trouby EcoClean_x000d_
Objem 70 l_x000d_
Ukazatel zbytkového tepla</t>
  </si>
  <si>
    <t>1079153459</t>
  </si>
  <si>
    <t>115</t>
  </si>
  <si>
    <t>790-104</t>
  </si>
  <si>
    <t>Dřez - kuch.linky</t>
  </si>
  <si>
    <t>806676079</t>
  </si>
  <si>
    <t>02 - Zdravotechnika</t>
  </si>
  <si>
    <t xml:space="preserve">    97 - Prorážení otvorů a ostatní bourací práce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</si>
  <si>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</si>
  <si>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</si>
  <si>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</si>
  <si>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</si>
  <si>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</si>
  <si>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612135101</t>
  </si>
  <si>
    <t>Hrubá výplň rýh maltou jakékoli šířky rýhy ve stěnách</t>
  </si>
  <si>
    <t>180993268</t>
  </si>
  <si>
    <t>https://podminky.urs.cz/item/CS_URS_2021_02/612135101</t>
  </si>
  <si>
    <t>Prorážení otvorů a ostatní bourací práce</t>
  </si>
  <si>
    <t>974031153</t>
  </si>
  <si>
    <t>Vysekání rýh ve zdivu cihelném na maltu vápennou nebo vápenocementovou do hl. 100 mm a šířky do 100 mm</t>
  </si>
  <si>
    <t>-67035244</t>
  </si>
  <si>
    <t>https://podminky.urs.cz/item/CS_URS_2021_02/974031153</t>
  </si>
  <si>
    <t>1166394848</t>
  </si>
  <si>
    <t>653024676</t>
  </si>
  <si>
    <t>976455414</t>
  </si>
  <si>
    <t>1,124*9 'Přepočtené koeficientem množství</t>
  </si>
  <si>
    <t>-57422182</t>
  </si>
  <si>
    <t>-1044563348</t>
  </si>
  <si>
    <t>721</t>
  </si>
  <si>
    <t>Zdravotechnika - vnitřní kanalizace</t>
  </si>
  <si>
    <t>721174042</t>
  </si>
  <si>
    <t>Potrubí z trub polypropylenových připojovací DN 40</t>
  </si>
  <si>
    <t>-940989576</t>
  </si>
  <si>
    <t>https://podminky.urs.cz/item/CS_URS_2021_02/721174042</t>
  </si>
  <si>
    <t>721174043</t>
  </si>
  <si>
    <t>Potrubí z trub polypropylenových připojovací DN 50</t>
  </si>
  <si>
    <t>-402012575</t>
  </si>
  <si>
    <t>https://podminky.urs.cz/item/CS_URS_2021_02/721174043</t>
  </si>
  <si>
    <t>721174044</t>
  </si>
  <si>
    <t>Potrubí z trub polypropylenových připojovací DN 75</t>
  </si>
  <si>
    <t>1920638805</t>
  </si>
  <si>
    <t>https://podminky.urs.cz/item/CS_URS_2021_02/721174044</t>
  </si>
  <si>
    <t>721174045</t>
  </si>
  <si>
    <t>Potrubí z trub polypropylenových připojovací DN 110</t>
  </si>
  <si>
    <t>2056760663</t>
  </si>
  <si>
    <t>https://podminky.urs.cz/item/CS_URS_2021_02/721174045</t>
  </si>
  <si>
    <t>721194104</t>
  </si>
  <si>
    <t>Vyměření přípojek na potrubí vyvedení a upevnění odpadních výpustek DN 40</t>
  </si>
  <si>
    <t>1602717848</t>
  </si>
  <si>
    <t>https://podminky.urs.cz/item/CS_URS_2021_02/721194104</t>
  </si>
  <si>
    <t>721194105</t>
  </si>
  <si>
    <t>Vyměření přípojek na potrubí vyvedení a upevnění odpadních výpustek DN 50</t>
  </si>
  <si>
    <t>-1406295870</t>
  </si>
  <si>
    <t>https://podminky.urs.cz/item/CS_URS_2021_02/721194105</t>
  </si>
  <si>
    <t>721194109</t>
  </si>
  <si>
    <t>Vyměření přípojek na potrubí vyvedení a upevnění odpadních výpustek DN 110</t>
  </si>
  <si>
    <t>770111187</t>
  </si>
  <si>
    <t>https://podminky.urs.cz/item/CS_URS_2021_02/721194109</t>
  </si>
  <si>
    <t>28615571</t>
  </si>
  <si>
    <t>odbočka HTEA úhel 87° DN 75/50</t>
  </si>
  <si>
    <t>256</t>
  </si>
  <si>
    <t>-99910461</t>
  </si>
  <si>
    <t>https://podminky.urs.cz/item/CS_URS_2021_02/28615571</t>
  </si>
  <si>
    <t>28615572</t>
  </si>
  <si>
    <t>odbočka HTEA úhel 87° DN 110/50</t>
  </si>
  <si>
    <t>687362965</t>
  </si>
  <si>
    <t>https://podminky.urs.cz/item/CS_URS_2021_02/28615572</t>
  </si>
  <si>
    <t>28615573</t>
  </si>
  <si>
    <t>odbočka HTEA úhel 87° DN 110/75</t>
  </si>
  <si>
    <t>-1222565927</t>
  </si>
  <si>
    <t>https://podminky.urs.cz/item/CS_URS_2021_02/28615573</t>
  </si>
  <si>
    <t>28615574</t>
  </si>
  <si>
    <t>odbočka HTEA úhel 87° DN 110/110</t>
  </si>
  <si>
    <t>365047605</t>
  </si>
  <si>
    <t>721290111</t>
  </si>
  <si>
    <t>Zkouška těsnosti kanalizace v objektech vodou do DN 125</t>
  </si>
  <si>
    <t>-783839904</t>
  </si>
  <si>
    <t>https://podminky.urs.cz/item/CS_URS_2021_02/721290111</t>
  </si>
  <si>
    <t>998721102</t>
  </si>
  <si>
    <t>Přesun hmot pro vnitřní kanalizace stanovený z hmotnosti přesunovaného materiálu vodorovná dopravní vzdálenost do 50 m v objektech výšky přes 6 do 12 m</t>
  </si>
  <si>
    <t>-1895049071</t>
  </si>
  <si>
    <t>https://podminky.urs.cz/item/CS_URS_2021_02/998721102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</si>
  <si>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</si>
  <si>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</si>
  <si>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1479310774</t>
  </si>
  <si>
    <t>https://podminky.urs.cz/item/CS_URS_2021_02/998721181</t>
  </si>
  <si>
    <t>722</t>
  </si>
  <si>
    <t>Zdravotechnika - vnitřní vodovod</t>
  </si>
  <si>
    <t>722100010-R.pol.</t>
  </si>
  <si>
    <t>Napojení potrubí</t>
  </si>
  <si>
    <t>-1668513214</t>
  </si>
  <si>
    <t>722130801</t>
  </si>
  <si>
    <t>Demontáž potrubí z ocelových trubek pozinkovaných závitových do DN 25</t>
  </si>
  <si>
    <t>1629026355</t>
  </si>
  <si>
    <t>https://podminky.urs.cz/item/CS_URS_2021_02/722130801</t>
  </si>
  <si>
    <t>722174021</t>
  </si>
  <si>
    <t>Potrubí z plastových trubek z polypropylenu PPR svařovaných polyfúzně PN 20 (SDR 6) D 16 x 2,7</t>
  </si>
  <si>
    <t>1487630816</t>
  </si>
  <si>
    <t>https://podminky.urs.cz/item/CS_URS_2021_02/722174021</t>
  </si>
  <si>
    <t>722174022</t>
  </si>
  <si>
    <t>Potrubí z plastových trubek z polypropylenu PPR svařovaných polyfúzně PN 20 (SDR 6) D 20 x 3,4</t>
  </si>
  <si>
    <t>1300799740</t>
  </si>
  <si>
    <t>https://podminky.urs.cz/item/CS_URS_2021_02/722174022</t>
  </si>
  <si>
    <t>722174023</t>
  </si>
  <si>
    <t>Potrubí z plastových trubek z polypropylenu PPR svařovaných polyfúzně PN 20 (SDR 6) D 25 x 4,2</t>
  </si>
  <si>
    <t>-1826162989</t>
  </si>
  <si>
    <t>https://podminky.urs.cz/item/CS_URS_2021_02/722174023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</si>
  <si>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</si>
  <si>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</si>
  <si>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-556783635</t>
  </si>
  <si>
    <t>https://podminky.urs.cz/item/CS_URS_2021_02/722181231</t>
  </si>
  <si>
    <t>"DN 16" 15,00</t>
  </si>
  <si>
    <t>"DN 20" 5,00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</si>
  <si>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</si>
  <si>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</si>
  <si>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1519362968</t>
  </si>
  <si>
    <t>https://podminky.urs.cz/item/CS_URS_2021_02/722181232</t>
  </si>
  <si>
    <t>"DN 25" 7,00</t>
  </si>
  <si>
    <t>722190221-R.pol.</t>
  </si>
  <si>
    <t>Přípojky vodovodní pro pevné připojení DN 15</t>
  </si>
  <si>
    <t>soubor</t>
  </si>
  <si>
    <t>-1357414866</t>
  </si>
  <si>
    <t>722190401</t>
  </si>
  <si>
    <t>Zřízení přípojek na potrubí vyvedení a upevnění výpustek do DN 25</t>
  </si>
  <si>
    <t>-894742194</t>
  </si>
  <si>
    <t>https://podminky.urs.cz/item/CS_URS_2021_02/722190401</t>
  </si>
  <si>
    <t>55190005</t>
  </si>
  <si>
    <t>flexi hadice ohebná k baterii D 8x12mm F 1/2"xM10 500mm</t>
  </si>
  <si>
    <t>-614754921</t>
  </si>
  <si>
    <t>https://podminky.urs.cz/item/CS_URS_2021_02/55190005</t>
  </si>
  <si>
    <t>722220151</t>
  </si>
  <si>
    <t>Armatury s jedním závitem plastové (PPR) PN 20 (SDR 6) DN 16 x G 1/2"</t>
  </si>
  <si>
    <t>233126490</t>
  </si>
  <si>
    <t>https://podminky.urs.cz/item/CS_URS_2021_02/722220151</t>
  </si>
  <si>
    <t>722220161</t>
  </si>
  <si>
    <t>Armatury s jedním závitem plastové (PPR) PN 20 (SDR 6) DN 20 x G 1/2" (nástěnný komplet)</t>
  </si>
  <si>
    <t>-1561570065</t>
  </si>
  <si>
    <t>https://podminky.urs.cz/item/CS_URS_2021_02/722220161</t>
  </si>
  <si>
    <t>722231161- R.pol.</t>
  </si>
  <si>
    <t>Ventil pojistný pružinový G 1/2</t>
  </si>
  <si>
    <t>1243469873</t>
  </si>
  <si>
    <t>722232011</t>
  </si>
  <si>
    <t>Armatury se dvěma závity kulové kohouty PN 16 do 120°C podomítkové vnitřní závit G 1/2"</t>
  </si>
  <si>
    <t>-2004206045</t>
  </si>
  <si>
    <t>https://podminky.urs.cz/item/CS_URS_2021_02/722232011</t>
  </si>
  <si>
    <t>722232012</t>
  </si>
  <si>
    <t>Armatury se dvěma závity kulové kohouty PN 16 do 120°C podomítkové vnitřní závit G 3/4"</t>
  </si>
  <si>
    <t>1755656168</t>
  </si>
  <si>
    <t>https://podminky.urs.cz/item/CS_URS_2021_02/722232012</t>
  </si>
  <si>
    <t>722235643-R.pol.</t>
  </si>
  <si>
    <t>Klapka zpětná DN 15</t>
  </si>
  <si>
    <t>1223237383</t>
  </si>
  <si>
    <t>722239102</t>
  </si>
  <si>
    <t>Armatury se dvěma závity montáž vodovodních armatur se dvěma závity ostatních typů G 3/4"</t>
  </si>
  <si>
    <t>-141882551</t>
  </si>
  <si>
    <t>https://podminky.urs.cz/item/CS_URS_2021_02/722239102</t>
  </si>
  <si>
    <t>722262211</t>
  </si>
  <si>
    <t>Vodoměry pro vodu do 40°C závitové horizontální jednovtokové suchoběžné G 1/2" x 80 mm Qn 1,5</t>
  </si>
  <si>
    <t>-558284396</t>
  </si>
  <si>
    <t>https://podminky.urs.cz/item/CS_URS_2021_02/722262211</t>
  </si>
  <si>
    <t>722290226</t>
  </si>
  <si>
    <t>Zkoušky, proplach a desinfekce vodovodního potrubí zkoušky těsnosti vodovodního potrubí závitového do DN 50</t>
  </si>
  <si>
    <t>730171556</t>
  </si>
  <si>
    <t>https://podminky.urs.cz/item/CS_URS_2021_02/722290226</t>
  </si>
  <si>
    <t>722290822</t>
  </si>
  <si>
    <t>Vnitrostaveništní přemístění vybouraných (demontovaných) hmot vnitřní vodovod vodorovně do 100 m v objektech výšky přes 6 do 12 m</t>
  </si>
  <si>
    <t>-503099935</t>
  </si>
  <si>
    <t>https://podminky.urs.cz/item/CS_URS_2021_02/722290822</t>
  </si>
  <si>
    <t>998722102</t>
  </si>
  <si>
    <t>Přesun hmot pro vnitřní vodovod stanovený z hmotnosti přesunovaného materiálu vodorovná dopravní vzdálenost do 50 m v objektech výšky přes 6 do 12 m</t>
  </si>
  <si>
    <t>445547485</t>
  </si>
  <si>
    <t>https://podminky.urs.cz/item/CS_URS_2021_02/998722102</t>
  </si>
  <si>
    <t>998722181</t>
  </si>
  <si>
    <t>Přesun hmot pro vnitřní vodovod stanovený z hmotnosti přesunovaného materiálu Příplatek k ceně za přesun prováděný bez použití mechanizace pro jakoukoliv výšku objektu</t>
  </si>
  <si>
    <t>1915247946</t>
  </si>
  <si>
    <t>https://podminky.urs.cz/item/CS_URS_2021_02/998722181</t>
  </si>
  <si>
    <t>725</t>
  </si>
  <si>
    <t>Zdravotechnika - zařizovací předměty</t>
  </si>
  <si>
    <t>721226512</t>
  </si>
  <si>
    <t>Zápachové uzávěrky podomítkové (Pe) s krycí deskou pro pračku a myčku DN 50</t>
  </si>
  <si>
    <t>801124525</t>
  </si>
  <si>
    <t>https://podminky.urs.cz/item/CS_URS_2021_02/721226512</t>
  </si>
  <si>
    <t>725110814</t>
  </si>
  <si>
    <t>Demontáž klozetů odsávacích nebo kombinačních</t>
  </si>
  <si>
    <t>-611659777</t>
  </si>
  <si>
    <t>https://podminky.urs.cz/item/CS_URS_2021_02/725110814</t>
  </si>
  <si>
    <t>725119125</t>
  </si>
  <si>
    <t>Zařízení záchodů montáž klozetových mís závěsných na nosné stěny</t>
  </si>
  <si>
    <t>-296628177</t>
  </si>
  <si>
    <t>https://podminky.urs.cz/item/CS_URS_2021_02/725119125</t>
  </si>
  <si>
    <t>64236091</t>
  </si>
  <si>
    <t>mísa keramická klozetová závěsná bílá s hlubokým splachováním odpad vodorovný</t>
  </si>
  <si>
    <t>-1223827162</t>
  </si>
  <si>
    <t>https://podminky.urs.cz/item/CS_URS_2021_02/64236091</t>
  </si>
  <si>
    <t>725210821</t>
  </si>
  <si>
    <t>Demontáž umyvadel bez výtokových armatur umyvadel</t>
  </si>
  <si>
    <t>903553186</t>
  </si>
  <si>
    <t>https://podminky.urs.cz/item/CS_URS_2021_02/725210821</t>
  </si>
  <si>
    <t>725219102</t>
  </si>
  <si>
    <t>Umyvadla montáž umyvadel ostatních typů na šrouby</t>
  </si>
  <si>
    <t>-1315863541</t>
  </si>
  <si>
    <t>https://podminky.urs.cz/item/CS_URS_2021_02/725219102</t>
  </si>
  <si>
    <t>64211005</t>
  </si>
  <si>
    <t>umyvadlo keramické závěsné bílé 550x420mm</t>
  </si>
  <si>
    <t>-593724165</t>
  </si>
  <si>
    <t>https://podminky.urs.cz/item/CS_URS_2021_02/64211005</t>
  </si>
  <si>
    <t>-1725970630</t>
  </si>
  <si>
    <t>64221042</t>
  </si>
  <si>
    <t>umývátko keramické závěsné s otvorem bílé 450x370mm</t>
  </si>
  <si>
    <t>396430384</t>
  </si>
  <si>
    <t>https://podminky.urs.cz/item/CS_URS_2021_02/64221042</t>
  </si>
  <si>
    <t>725220831</t>
  </si>
  <si>
    <t>Demontáž van litinových rohových</t>
  </si>
  <si>
    <t>-236594192</t>
  </si>
  <si>
    <t>https://podminky.urs.cz/item/CS_URS_2021_02/725220831</t>
  </si>
  <si>
    <t>725243902</t>
  </si>
  <si>
    <t>Sprchové boxy montáž sprchových boxů</t>
  </si>
  <si>
    <t>1861103127</t>
  </si>
  <si>
    <t>https://podminky.urs.cz/item/CS_URS_2021_02/725243902</t>
  </si>
  <si>
    <t>55484431</t>
  </si>
  <si>
    <t>kout sprchový dveře dvoukřídlé 800mm</t>
  </si>
  <si>
    <t>-1210259536</t>
  </si>
  <si>
    <t>https://podminky.urs.cz/item/CS_URS_2021_02/55484431</t>
  </si>
  <si>
    <t>64293851</t>
  </si>
  <si>
    <t>vanička sprchová keramická čtvercová 800x800mm</t>
  </si>
  <si>
    <t>-842622528</t>
  </si>
  <si>
    <t>https://podminky.urs.cz/item/CS_URS_2021_02/64293851</t>
  </si>
  <si>
    <t>725310821</t>
  </si>
  <si>
    <t>Demontáž dřezů jednodílných bez výtokových armatur na konzolách</t>
  </si>
  <si>
    <t>-75687966</t>
  </si>
  <si>
    <t>https://podminky.urs.cz/item/CS_URS_2021_02/725310821</t>
  </si>
  <si>
    <t>725524800</t>
  </si>
  <si>
    <t>Demontáž koupelnových kamen uhelných</t>
  </si>
  <si>
    <t>756124484</t>
  </si>
  <si>
    <t>https://podminky.urs.cz/item/CS_URS_2021_02/725524800</t>
  </si>
  <si>
    <t>725530823</t>
  </si>
  <si>
    <t>Demontáž elektrických zásobníkových ohřívačů vody tlakových od 50 do 200 l</t>
  </si>
  <si>
    <t>-412109606</t>
  </si>
  <si>
    <t>https://podminky.urs.cz/item/CS_URS_2021_02/725530823</t>
  </si>
  <si>
    <t>725539206</t>
  </si>
  <si>
    <t>Elektrické ohřívače zásobníkové montáž tlakových ohřívačů závěsných (svislých nebo vodorovných) přes 160 do 200 l</t>
  </si>
  <si>
    <t>546767718</t>
  </si>
  <si>
    <t>https://podminky.urs.cz/item/CS_URS_2021_02/725539206</t>
  </si>
  <si>
    <t>48438693</t>
  </si>
  <si>
    <t>ohřívač vody elektrický zásobníkový závěsný akumulační svislý příkon 200L 2,2kW</t>
  </si>
  <si>
    <t>-2034843354</t>
  </si>
  <si>
    <t>https://podminky.urs.cz/item/CS_URS_2021_02/48438693</t>
  </si>
  <si>
    <t>725590812</t>
  </si>
  <si>
    <t>Vnitrostaveništní přemístění vybouraných (demontovaných) hmot zařizovacích předmětů vodorovně do 100 m v objektech výšky přes 6 do 12 m</t>
  </si>
  <si>
    <t>-620762937</t>
  </si>
  <si>
    <t>https://podminky.urs.cz/item/CS_URS_2021_02/725590812</t>
  </si>
  <si>
    <t>725814107-R.pol.</t>
  </si>
  <si>
    <t>Ventil rohový s filtrem DN 15 x DN 10</t>
  </si>
  <si>
    <t>-155080380</t>
  </si>
  <si>
    <t>725820801</t>
  </si>
  <si>
    <t>Demontáž baterií nástěnných do G 3/4</t>
  </si>
  <si>
    <t>1640161647</t>
  </si>
  <si>
    <t>https://podminky.urs.cz/item/CS_URS_2021_02/725820801</t>
  </si>
  <si>
    <t>725821321</t>
  </si>
  <si>
    <t>Baterie dřezové nástěnné klasické s otáčivým kulatým ústím a délkou ramínka 200 mm</t>
  </si>
  <si>
    <t>2060002784</t>
  </si>
  <si>
    <t>https://podminky.urs.cz/item/CS_URS_2021_02/725821321</t>
  </si>
  <si>
    <t>725829131</t>
  </si>
  <si>
    <t>Baterie umyvadlové montáž ostatních typů stojánkových G 1/2"</t>
  </si>
  <si>
    <t>40423626</t>
  </si>
  <si>
    <t>https://podminky.urs.cz/item/CS_URS_2021_02/725829131</t>
  </si>
  <si>
    <t>55144047</t>
  </si>
  <si>
    <t>baterie umyvadlová stojánková páková s ovládáním výpusti</t>
  </si>
  <si>
    <t>982372655</t>
  </si>
  <si>
    <t>https://podminky.urs.cz/item/CS_URS_2021_02/55144047</t>
  </si>
  <si>
    <t>725840860</t>
  </si>
  <si>
    <t>Demontáž baterií sprchových diferenciálních sprchových ramen nebo sprch táhlových</t>
  </si>
  <si>
    <t>500102918</t>
  </si>
  <si>
    <t>https://podminky.urs.cz/item/CS_URS_2021_02/725840860</t>
  </si>
  <si>
    <t>725841332</t>
  </si>
  <si>
    <t>Baterie sprchové podomítkové (zápustné) s přepínačem a pohyblivým držákem</t>
  </si>
  <si>
    <t>1531370582</t>
  </si>
  <si>
    <t>https://podminky.urs.cz/item/CS_URS_2021_02/725841332</t>
  </si>
  <si>
    <t>725860811</t>
  </si>
  <si>
    <t>Demontáž zápachových uzávěrek pro zařizovací předměty jednoduchých</t>
  </si>
  <si>
    <t>947323131</t>
  </si>
  <si>
    <t>https://podminky.urs.cz/item/CS_URS_2021_02/725860811</t>
  </si>
  <si>
    <t>725861102</t>
  </si>
  <si>
    <t>Zápachové uzávěrky zařizovacích předmětů pro umyvadla DN 40</t>
  </si>
  <si>
    <t>2024167716</t>
  </si>
  <si>
    <t>https://podminky.urs.cz/item/CS_URS_2021_02/725861102</t>
  </si>
  <si>
    <t>725865312</t>
  </si>
  <si>
    <t>Zápachové uzávěrky zařizovacích předmětů pro vany sprchových koutů s kulovým kloubem na odtoku DN 40/50 a odpadním ventilem</t>
  </si>
  <si>
    <t>1975930855</t>
  </si>
  <si>
    <t>https://podminky.urs.cz/item/CS_URS_2021_02/725865312</t>
  </si>
  <si>
    <t>725869203</t>
  </si>
  <si>
    <t>Zápachové uzávěrky zařizovacích předmětů montáž zápachových uzávěrek dřezových jednodílných DN 40</t>
  </si>
  <si>
    <t>901608373</t>
  </si>
  <si>
    <t>https://podminky.urs.cz/item/CS_URS_2021_02/725869203</t>
  </si>
  <si>
    <t>55161101</t>
  </si>
  <si>
    <t>uzávěrka zápachová dřezová s výpustí a přípojkou odpad 50/40mm</t>
  </si>
  <si>
    <t>-59017790</t>
  </si>
  <si>
    <t>https://podminky.urs.cz/item/CS_URS_2021_02/55161101</t>
  </si>
  <si>
    <t>725980123</t>
  </si>
  <si>
    <t>Dvířka 30/30</t>
  </si>
  <si>
    <t>1805303172</t>
  </si>
  <si>
    <t>https://podminky.urs.cz/item/CS_URS_2021_02/725980123</t>
  </si>
  <si>
    <t>998725102</t>
  </si>
  <si>
    <t>Přesun hmot pro zařizovací předměty stanovený z hmotnosti přesunovaného materiálu vodorovná dopravní vzdálenost do 50 m v objektech výšky přes 6 do 12 m</t>
  </si>
  <si>
    <t>1587654162</t>
  </si>
  <si>
    <t>https://podminky.urs.cz/item/CS_URS_2021_02/998725102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</si>
  <si>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</si>
  <si>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</si>
  <si>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-2111959812</t>
  </si>
  <si>
    <t>https://podminky.urs.cz/item/CS_URS_2021_02/998725181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</si>
  <si>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</si>
  <si>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</si>
  <si>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</si>
  <si>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</si>
  <si>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941987757</t>
  </si>
  <si>
    <t>https://podminky.urs.cz/item/CS_URS_2021_02/726111031</t>
  </si>
  <si>
    <t>998726112</t>
  </si>
  <si>
    <t>Přesun hmot pro instalační prefabrikáty stanovený z hmotnosti přesunovaného materiálu vodorovná dopravní vzdálenost do 50 m v objektech výšky přes 6 m do 12 m</t>
  </si>
  <si>
    <t>-2079808946</t>
  </si>
  <si>
    <t>https://podminky.urs.cz/item/CS_URS_2021_02/998726112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</si>
  <si>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</si>
  <si>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</si>
  <si>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1867790258</t>
  </si>
  <si>
    <t>https://podminky.urs.cz/item/CS_URS_2021_02/998726181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</si>
  <si>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</si>
  <si>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</si>
  <si>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</si>
  <si>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</si>
  <si>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</si>
  <si>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512</t>
  </si>
  <si>
    <t>-1540948309</t>
  </si>
  <si>
    <t>https://podminky.urs.cz/item/CS_URS_2021_02/HZS2492</t>
  </si>
  <si>
    <t>03 - Ústřední topení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</si>
  <si>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</si>
  <si>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</si>
  <si>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</si>
  <si>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</si>
  <si>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1196560603</t>
  </si>
  <si>
    <t>794420376</t>
  </si>
  <si>
    <t>1561407291</t>
  </si>
  <si>
    <t>0,226*9 'Přepočtené koeficientem množství</t>
  </si>
  <si>
    <t>-1029234581</t>
  </si>
  <si>
    <t>731</t>
  </si>
  <si>
    <t>Ústřední vytápění - kotelny</t>
  </si>
  <si>
    <t>731200813</t>
  </si>
  <si>
    <t>Demontáž kotlů ocelových na tuhá paliva, o výkonu do 25 kW</t>
  </si>
  <si>
    <t>2108329018</t>
  </si>
  <si>
    <t>https://podminky.urs.cz/item/CS_URS_2021_02/731200813</t>
  </si>
  <si>
    <t>731251114</t>
  </si>
  <si>
    <t>Kotle ocelové teplovodní elektrické závěsné přímotopné 9,0 kW</t>
  </si>
  <si>
    <t>1032598372</t>
  </si>
  <si>
    <t>https://podminky.urs.cz/item/CS_URS_2021_02/731251114</t>
  </si>
  <si>
    <t>735531045</t>
  </si>
  <si>
    <t>Montáž elektrického podlahového vytápění instalace a napojení termostatu na zeď</t>
  </si>
  <si>
    <t>-1966064944</t>
  </si>
  <si>
    <t>https://podminky.urs.cz/item/CS_URS_2021_02/735531045</t>
  </si>
  <si>
    <t>286163-R.pol.</t>
  </si>
  <si>
    <t xml:space="preserve">termostat prostorový </t>
  </si>
  <si>
    <t>1463739489</t>
  </si>
  <si>
    <t>731890802</t>
  </si>
  <si>
    <t>Vnitrostaveništní přemístění vybouraných (demontovaných) hmot kotelen vodorovně do 100 m umístěných ve výšce (hloubce) přes 6 do 12 m</t>
  </si>
  <si>
    <t>-2071495189</t>
  </si>
  <si>
    <t>https://podminky.urs.cz/item/CS_URS_2021_02/731890802</t>
  </si>
  <si>
    <t>998731102</t>
  </si>
  <si>
    <t>Přesun hmot pro kotelny stanovený z hmotnosti přesunovaného materiálu vodorovná dopravní vzdálenost do 50 m v objektech výšky přes 6 do 12 m</t>
  </si>
  <si>
    <t>-2118134507</t>
  </si>
  <si>
    <t>https://podminky.urs.cz/item/CS_URS_2021_02/998731102</t>
  </si>
  <si>
    <t>998731181</t>
  </si>
  <si>
    <t>Přesun hmot pro kotelny stanovený z hmotnosti přesunovaného materiálu Příplatek k cenám za přesun prováděný bez použití mechanizace pro jakoukoliv výšku objektu</t>
  </si>
  <si>
    <t>719808575</t>
  </si>
  <si>
    <t>https://podminky.urs.cz/item/CS_URS_2021_02/998731181</t>
  </si>
  <si>
    <t>733</t>
  </si>
  <si>
    <t>Ústřední vytápění - rozvodné potrubí</t>
  </si>
  <si>
    <t>733222102</t>
  </si>
  <si>
    <t>Potrubí z trubek měděných polotvrdých spojovaných měkkým pájením Ø 15/1</t>
  </si>
  <si>
    <t>501659987</t>
  </si>
  <si>
    <t>https://podminky.urs.cz/item/CS_URS_2021_02/733222102</t>
  </si>
  <si>
    <t>733222103</t>
  </si>
  <si>
    <t>Potrubí z trubek měděných polotvrdých spojovaných měkkým pájením Ø 18/1</t>
  </si>
  <si>
    <t>-83738118</t>
  </si>
  <si>
    <t>https://podminky.urs.cz/item/CS_URS_2021_02/733222103</t>
  </si>
  <si>
    <t>733222104</t>
  </si>
  <si>
    <t>Potrubí z trubek měděných polotvrdých spojovaných měkkým pájením Ø 22/1</t>
  </si>
  <si>
    <t>1901203052</t>
  </si>
  <si>
    <t>https://podminky.urs.cz/item/CS_URS_2021_02/733222104</t>
  </si>
  <si>
    <t>733291101</t>
  </si>
  <si>
    <t>Zkoušky těsnosti potrubí z trubek měděných Ø do 35/1,5</t>
  </si>
  <si>
    <t>-1580474686</t>
  </si>
  <si>
    <t>https://podminky.urs.cz/item/CS_URS_2021_02/733291101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</si>
  <si>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</si>
  <si>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</si>
  <si>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-1487169146</t>
  </si>
  <si>
    <t>https://podminky.urs.cz/item/CS_URS_2021_02/733811241</t>
  </si>
  <si>
    <t>"DN 15" 30,00</t>
  </si>
  <si>
    <t>"DN 18" 24,00</t>
  </si>
  <si>
    <t>733811-R.pol.</t>
  </si>
  <si>
    <t>Ochrana potrubí termoizolačními trubicemi z pěnového polyetylenu PE přilepenými v příčných a podélných spojích, tloušťky izolace přes 20 do 30 mm, vnitřního průměru izolace DN do 22 mm</t>
  </si>
  <si>
    <t>-305646242</t>
  </si>
  <si>
    <t>"DN22" 8,00</t>
  </si>
  <si>
    <t>998733102</t>
  </si>
  <si>
    <t>Přesun hmot pro rozvody potrubí stanovený z hmotnosti přesunovaného materiálu vodorovná dopravní vzdálenost do 50 m v objektech výšky přes 6 do 12 m</t>
  </si>
  <si>
    <t>1594110647</t>
  </si>
  <si>
    <t>https://podminky.urs.cz/item/CS_URS_2021_02/998733102</t>
  </si>
  <si>
    <t>998733181</t>
  </si>
  <si>
    <t>Přesun hmot pro rozvody potrubí stanovený z hmotnosti přesunovaného materiálu Příplatek k cenám za přesun prováděný bez použití mechanizace pro jakoukoliv výšku objektu</t>
  </si>
  <si>
    <t>772834355</t>
  </si>
  <si>
    <t>https://podminky.urs.cz/item/CS_URS_2021_02/998733181</t>
  </si>
  <si>
    <t>734</t>
  </si>
  <si>
    <t>Ústřední vytápění - armatury</t>
  </si>
  <si>
    <t>734209103</t>
  </si>
  <si>
    <t>Montáž závitových armatur s 1 závitem G 1/2 (DN 15)</t>
  </si>
  <si>
    <t>554410848</t>
  </si>
  <si>
    <t>https://podminky.urs.cz/item/CS_URS_2021_02/734209103</t>
  </si>
  <si>
    <t>734209114</t>
  </si>
  <si>
    <t>Montáž závitových armatur se 2 závity G 3/4 (DN 20)</t>
  </si>
  <si>
    <t>-716677451</t>
  </si>
  <si>
    <t>https://podminky.urs.cz/item/CS_URS_2021_02/734209114</t>
  </si>
  <si>
    <t>551212-R.pol.</t>
  </si>
  <si>
    <t>Ruční hlavice</t>
  </si>
  <si>
    <t>-852466185</t>
  </si>
  <si>
    <t>734222802</t>
  </si>
  <si>
    <t>Ventily regulační závitové termostatické, s hlavicí ručního ovládání PN 16 do 110°C rohové chromované G 1/2</t>
  </si>
  <si>
    <t>1430271657</t>
  </si>
  <si>
    <t>https://podminky.urs.cz/item/CS_URS_2021_02/734222802</t>
  </si>
  <si>
    <t>734261233</t>
  </si>
  <si>
    <t>Šroubení topenářské PN 16 do 120°C přímé G 1/2</t>
  </si>
  <si>
    <t>-683720344</t>
  </si>
  <si>
    <t>https://podminky.urs.cz/item/CS_URS_2021_02/734261233</t>
  </si>
  <si>
    <t>734261402</t>
  </si>
  <si>
    <t>Šroubení připojovací armatury radiátorů VK PN 10 do 110°C, regulační uzavíratelné rohové G 1/2 x 18</t>
  </si>
  <si>
    <t>-599918921</t>
  </si>
  <si>
    <t>https://podminky.urs.cz/item/CS_URS_2021_02/734261402</t>
  </si>
  <si>
    <t>734291123</t>
  </si>
  <si>
    <t>Ostatní armatury kohouty plnicí a vypouštěcí PN 10 do 90°C G 1/2</t>
  </si>
  <si>
    <t>-1250139475</t>
  </si>
  <si>
    <t>https://podminky.urs.cz/item/CS_URS_2021_02/734291123</t>
  </si>
  <si>
    <t>734291241</t>
  </si>
  <si>
    <t>Ostatní armatury filtry závitové PN 16 do 130°C přímé s vnitřními závity G 3/8</t>
  </si>
  <si>
    <t>-1567499921</t>
  </si>
  <si>
    <t>https://podminky.urs.cz/item/CS_URS_2021_02/734291241</t>
  </si>
  <si>
    <t>734292714</t>
  </si>
  <si>
    <t>Ostatní armatury kulové kohouty PN 42 do 185°C přímé vnitřní závit G 3/4</t>
  </si>
  <si>
    <t>569879669</t>
  </si>
  <si>
    <t>https://podminky.urs.cz/item/CS_URS_2021_02/734292714</t>
  </si>
  <si>
    <t>998734102</t>
  </si>
  <si>
    <t>Přesun hmot pro armatury stanovený z hmotnosti přesunovaného materiálu vodorovná dopravní vzdálenost do 50 m v objektech výšky přes 6 do 12 m</t>
  </si>
  <si>
    <t>1598093395</t>
  </si>
  <si>
    <t>https://podminky.urs.cz/item/CS_URS_2021_02/998734102</t>
  </si>
  <si>
    <t>998734181</t>
  </si>
  <si>
    <t>Přesun hmot pro armatury stanovený z hmotnosti přesunovaného materiálu Příplatek k cenám za přesun prováděný bez použití mechanizace pro jakoukoliv výšku objektu</t>
  </si>
  <si>
    <t>-579482613</t>
  </si>
  <si>
    <t>https://podminky.urs.cz/item/CS_URS_2021_02/998734181</t>
  </si>
  <si>
    <t>735</t>
  </si>
  <si>
    <t>Ústřední vytápění - otopná tělesa</t>
  </si>
  <si>
    <t>735152471</t>
  </si>
  <si>
    <t>Otopná tělesa panelová VK dvoudesková PN 1,0 MPa, T do 110°C s jednou přídavnou přestupní plochou výšky tělesa 600 mm stavební délky / výkonu 400 mm / 515 W</t>
  </si>
  <si>
    <t>1250309069</t>
  </si>
  <si>
    <t>https://podminky.urs.cz/item/CS_URS_2021_02/735152471</t>
  </si>
  <si>
    <t>735152581</t>
  </si>
  <si>
    <t>Otopná tělesa panelová VK dvoudesková PN 1,0 MPa, T do 110°C se dvěma přídavnými přestupními plochami výšky tělesa 600 mm stavební délky / výkonu 1600 mm / 2686 W</t>
  </si>
  <si>
    <t>1908945349</t>
  </si>
  <si>
    <t>https://podminky.urs.cz/item/CS_URS_2021_02/735152581</t>
  </si>
  <si>
    <t>735152581R</t>
  </si>
  <si>
    <t>Otopná tělesa panelová VK dvoudesková PN 1,0 MPa, T do 110°C se dvěma přídavnými přestupními plochami výšky tělesa 700 mm stavební délky / výkonu 1600 mm / 3035 W</t>
  </si>
  <si>
    <t>-1086642354</t>
  </si>
  <si>
    <t>735152681</t>
  </si>
  <si>
    <t>Otopná tělesa panelová VK třídesková PN 1,0 MPa, T do 110°C se třemi přídavnými přestupními plochami výšky tělesa 600 mm stavební délky / výkonu 1600 mm / 3850 W</t>
  </si>
  <si>
    <t>309964688</t>
  </si>
  <si>
    <t>https://podminky.urs.cz/item/CS_URS_2021_02/735152681</t>
  </si>
  <si>
    <t>735164522</t>
  </si>
  <si>
    <t>Otopná tělesa trubková montáž těles na stěnu výšky tělesa přes 1340 mm</t>
  </si>
  <si>
    <t>-1747210114</t>
  </si>
  <si>
    <t>https://podminky.urs.cz/item/CS_URS_2021_02/735164522</t>
  </si>
  <si>
    <t>5415307R</t>
  </si>
  <si>
    <t>těleso trubkové přímotopné 1810x750mm</t>
  </si>
  <si>
    <t>1648450239</t>
  </si>
  <si>
    <t>1974761146</t>
  </si>
  <si>
    <t>998735102</t>
  </si>
  <si>
    <t>Přesun hmot pro otopná tělesa stanovený z hmotnosti přesunovaného materiálu vodorovná dopravní vzdálenost do 50 m v objektech výšky přes 6 do 12 m</t>
  </si>
  <si>
    <t>-1491698367</t>
  </si>
  <si>
    <t>https://podminky.urs.cz/item/CS_URS_2021_02/998735102</t>
  </si>
  <si>
    <t>998735181</t>
  </si>
  <si>
    <t>Přesun hmot pro otopná tělesa stanovený z hmotnosti přesunovaného materiálu Příplatek k cenám za přesun prováděný bez použití mechanizace pro jakoukoliv výšku objektu</t>
  </si>
  <si>
    <t>895532213</t>
  </si>
  <si>
    <t>https://podminky.urs.cz/item/CS_URS_2021_02/998735181</t>
  </si>
  <si>
    <t>-1779231975</t>
  </si>
  <si>
    <t>HZS4231</t>
  </si>
  <si>
    <t>Hodinové zúčtovací sazby ostatních profesí revizní a kontrolní činnost technik</t>
  </si>
  <si>
    <t>1887449406</t>
  </si>
  <si>
    <t>https://podminky.urs.cz/item/CS_URS_2021_02/HZS4231</t>
  </si>
  <si>
    <t>05 -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</si>
  <si>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</si>
  <si>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</si>
  <si>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</si>
  <si>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</si>
  <si>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741</t>
  </si>
  <si>
    <t>Elektroinstalace - silnoproud</t>
  </si>
  <si>
    <t>741-03-R.pol</t>
  </si>
  <si>
    <t>Bytový rozváděč RB (viz samostaná příloha č. 3) - D+M</t>
  </si>
  <si>
    <t>1710253478</t>
  </si>
  <si>
    <t>741-04-R.pol</t>
  </si>
  <si>
    <t>Hlavní ochranná přípojnice HOP, pomocná POP - D+M</t>
  </si>
  <si>
    <t>-143189202</t>
  </si>
  <si>
    <t>741110063</t>
  </si>
  <si>
    <t>Montáž trubek elektroinstalačních s nasunutím nebo našroubováním do krabic plastových ohebných, uložených pod omítku, vnější Ø přes 35 mm</t>
  </si>
  <si>
    <t>-1503419519</t>
  </si>
  <si>
    <t>https://podminky.urs.cz/item/CS_URS_2021_02/741110063</t>
  </si>
  <si>
    <t>34571064</t>
  </si>
  <si>
    <t>trubka elektroinstalační ohebná z PVC (ČSN) 2329</t>
  </si>
  <si>
    <t>110686989</t>
  </si>
  <si>
    <t>https://podminky.urs.cz/item/CS_URS_2021_02/34571064</t>
  </si>
  <si>
    <t>741112001</t>
  </si>
  <si>
    <t>Montáž krabic elektroinstalačních bez napojení na trubky a lišty, demontáže a montáže víčka a přístroje protahovacích nebo odbočných zapuštěných plastových kruhových</t>
  </si>
  <si>
    <t>2021517649</t>
  </si>
  <si>
    <t>https://podminky.urs.cz/item/CS_URS_2021_02/741112001</t>
  </si>
  <si>
    <t>34571450</t>
  </si>
  <si>
    <t>krabice pod omítku PVC přístrojová kruhová D 70mm</t>
  </si>
  <si>
    <t>-359279215</t>
  </si>
  <si>
    <t>34571451</t>
  </si>
  <si>
    <t>krabice pod omítku PVC přístrojová kruhová D 70mm hluboká</t>
  </si>
  <si>
    <t>-2138415872</t>
  </si>
  <si>
    <t>741-11-R.pol</t>
  </si>
  <si>
    <t>Kabel coax CB113-75ohm - D+M</t>
  </si>
  <si>
    <t>-179057702</t>
  </si>
  <si>
    <t>741122611</t>
  </si>
  <si>
    <t>Montáž kabelů měděných bez ukončení uložených pevně plných kulatých nebo bezhalogenových (např. CYKY) počtu a průřezu žil 3x1,5 až 6 mm2</t>
  </si>
  <si>
    <t>-1164437838</t>
  </si>
  <si>
    <t>https://podminky.urs.cz/item/CS_URS_2021_02/741122611</t>
  </si>
  <si>
    <t>34111036</t>
  </si>
  <si>
    <t>kabel instalační jádro Cu plné izolace PVC plášť PVC 450/750V (CYKY) 3x2,5mm2</t>
  </si>
  <si>
    <t>621334405</t>
  </si>
  <si>
    <t>https://podminky.urs.cz/item/CS_URS_2021_02/34111036</t>
  </si>
  <si>
    <t>34111030</t>
  </si>
  <si>
    <t>kabel instalační jádro Cu plné izolace PVC plášť PVC 450/750V (CYKY) 3x1,5mm2</t>
  </si>
  <si>
    <t>983886144</t>
  </si>
  <si>
    <t>https://podminky.urs.cz/item/CS_URS_2021_02/34111030</t>
  </si>
  <si>
    <t>741122641</t>
  </si>
  <si>
    <t>Montáž kabelů měděných bez ukončení uložených pevně plných kulatých nebo bezhalogenových (např. CYKY) počtu a průřezu žil 5x1,5 až 2,5 mm2</t>
  </si>
  <si>
    <t>-680070229</t>
  </si>
  <si>
    <t>https://podminky.urs.cz/item/CS_URS_2021_02/741122641</t>
  </si>
  <si>
    <t>34111094</t>
  </si>
  <si>
    <t>kabel instalační jádro Cu plné izolace PVC plášť PVC 450/750V (CYKY) 5x2,5mm2</t>
  </si>
  <si>
    <t>-1813149179</t>
  </si>
  <si>
    <t>https://podminky.urs.cz/item/CS_URS_2021_02/34111094</t>
  </si>
  <si>
    <t>741-12-R.pol</t>
  </si>
  <si>
    <t>Kabel UTP 4x2x0,8 - D+M</t>
  </si>
  <si>
    <t>-381312141</t>
  </si>
  <si>
    <t>741310001</t>
  </si>
  <si>
    <t>Montáž spínačů jedno nebo dvoupólových nástěnných se zapojením vodičů, pro prostředí normální vypínačů, řazení 1-jednopólových</t>
  </si>
  <si>
    <t>-329674466</t>
  </si>
  <si>
    <t>https://podminky.urs.cz/item/CS_URS_2021_02/741310001</t>
  </si>
  <si>
    <t>34535512</t>
  </si>
  <si>
    <t>spínač jednopólový 10A bílý</t>
  </si>
  <si>
    <t>481993493</t>
  </si>
  <si>
    <t>741310022</t>
  </si>
  <si>
    <t>Montáž spínačů jedno nebo dvoupólových nástěnných se zapojením vodičů, pro prostředí normální přepínačů, řazení 6-střídavých</t>
  </si>
  <si>
    <t>2050576487</t>
  </si>
  <si>
    <t>https://podminky.urs.cz/item/CS_URS_2021_02/741310022</t>
  </si>
  <si>
    <t>34535552</t>
  </si>
  <si>
    <t>přepínač střídavý řazení 6 10A 3553-01289 bílý</t>
  </si>
  <si>
    <t>-1743326542</t>
  </si>
  <si>
    <t>741310112</t>
  </si>
  <si>
    <t>Montáž spínačů jedno nebo dvoupólových polozapuštěných nebo zapuštěných se zapojením vodičů bezšroubové připojení ovladačů, řazení 1/0-tlačítkových zapínacích</t>
  </si>
  <si>
    <t>788423706</t>
  </si>
  <si>
    <t>https://podminky.urs.cz/item/CS_URS_2021_02/741310112</t>
  </si>
  <si>
    <t>34536490</t>
  </si>
  <si>
    <t>kryt spínače jednopáčkový jednoduchý pro spínače řazení 1,2,6,7,1/0 3558A-A651</t>
  </si>
  <si>
    <t>1218687911</t>
  </si>
  <si>
    <t>741313001</t>
  </si>
  <si>
    <t>Montáž zásuvek domovních se zapojením vodičů bezšroubové připojení polozapuštěných nebo zapuštěných 10/16 A, provedení 2P + PE</t>
  </si>
  <si>
    <t>-273315152</t>
  </si>
  <si>
    <t>https://podminky.urs.cz/item/CS_URS_2021_02/741313001</t>
  </si>
  <si>
    <t>34555121</t>
  </si>
  <si>
    <t>zásuvka 2násobná 16A bílá</t>
  </si>
  <si>
    <t>-60271587</t>
  </si>
  <si>
    <t>741313031</t>
  </si>
  <si>
    <t>Montáž zásuvek domovních se zapojením vodičů šroubové připojení vestavných 10 popř. 16 A bez odvrtání profilovaného otvoru, provedení 1P zdířka</t>
  </si>
  <si>
    <t>1798908346</t>
  </si>
  <si>
    <t>https://podminky.urs.cz/item/CS_URS_2021_02/741313031</t>
  </si>
  <si>
    <t>34555101</t>
  </si>
  <si>
    <t>zásuvka 1násobná 16A bílý</t>
  </si>
  <si>
    <t>-1356965181</t>
  </si>
  <si>
    <t>741370002</t>
  </si>
  <si>
    <t>Montáž svítidel žárovkových se zapojením vodičů bytových nebo společenských místností stropních přisazených 1 zdroj se sklem</t>
  </si>
  <si>
    <t>2046804567</t>
  </si>
  <si>
    <t>https://podminky.urs.cz/item/CS_URS_2021_02/741370002</t>
  </si>
  <si>
    <t>210501-r.POL.</t>
  </si>
  <si>
    <t>Svítidlo stropní, LED kruhové přisazené, plastový kryt, 1x24W, D+M (viz výkres č. 03)</t>
  </si>
  <si>
    <t>-1504056579</t>
  </si>
  <si>
    <t>210502-r.POL.</t>
  </si>
  <si>
    <t>-1453425381</t>
  </si>
  <si>
    <t>210503-r.POL.</t>
  </si>
  <si>
    <t xml:space="preserve">LED podlinkové svítidlo 32W/230V, včetně transformátoru (viz výkres č. 03)
_x000d_
</t>
  </si>
  <si>
    <t>1556156041</t>
  </si>
  <si>
    <t>998741102</t>
  </si>
  <si>
    <t>Přesun hmot pro silnoproud stanovený z hmotnosti přesunovaného materiálu vodorovná dopravní vzdálenost do 50 m v objektech výšky přes 6 do 12 m</t>
  </si>
  <si>
    <t>1100573702</t>
  </si>
  <si>
    <t>https://podminky.urs.cz/item/CS_URS_2021_02/998741102</t>
  </si>
  <si>
    <t>998741181</t>
  </si>
  <si>
    <t>Přesun hmot pro silnoproud stanovený z hmotnosti přesunovaného materiálu Příplatek k ceně za přesun prováděný bez použití mechanizace pro jakoukoliv výšku objektu</t>
  </si>
  <si>
    <t>2108839759</t>
  </si>
  <si>
    <t>https://podminky.urs.cz/item/CS_URS_2021_02/998741181</t>
  </si>
  <si>
    <t>742</t>
  </si>
  <si>
    <t>Elektroinstalace - slaboproud</t>
  </si>
  <si>
    <t>742220232</t>
  </si>
  <si>
    <t>Montáž příslušenství pro PZTS detektor na stěnu nebo na strop</t>
  </si>
  <si>
    <t>-1071073377</t>
  </si>
  <si>
    <t>https://podminky.urs.cz/item/CS_URS_2021_02/742220232</t>
  </si>
  <si>
    <t>61124263-R.pol</t>
  </si>
  <si>
    <t>opticko - kouřový senzor</t>
  </si>
  <si>
    <t>-795819425</t>
  </si>
  <si>
    <t>742420121</t>
  </si>
  <si>
    <t>Montáž společné televizní antény televizní zásuvky koncové nebo průběžné</t>
  </si>
  <si>
    <t>-66543529</t>
  </si>
  <si>
    <t>https://podminky.urs.cz/item/CS_URS_2021_02/742420121</t>
  </si>
  <si>
    <t>341-R-pol.1</t>
  </si>
  <si>
    <t>Zásuvka televizní pod omítku</t>
  </si>
  <si>
    <t>-513144853</t>
  </si>
  <si>
    <t>998742202</t>
  </si>
  <si>
    <t>Přesun hmot pro slaboproud stanovený procentní sazbou (%) z ceny vodorovná dopravní vzdálenost do 50 m v objektech výšky přes 6 do 12 m</t>
  </si>
  <si>
    <t>%</t>
  </si>
  <si>
    <t>1150163236</t>
  </si>
  <si>
    <t>https://podminky.urs.cz/item/CS_URS_2021_02/998742202</t>
  </si>
  <si>
    <t>998742292</t>
  </si>
  <si>
    <t>Přesun hmot pro slaboproud stanovený procentní sazbou (%) z ceny Příplatek k cenám za zvětšený přesun přes vymezenou největší dopravní vzdálenost do 100 m</t>
  </si>
  <si>
    <t>434083226</t>
  </si>
  <si>
    <t>https://podminky.urs.cz/item/CS_URS_2021_02/998742292</t>
  </si>
  <si>
    <t>Práce a dodávky M</t>
  </si>
  <si>
    <t>22-M</t>
  </si>
  <si>
    <t>Montáže technologických zařízení pro dopravní stavby</t>
  </si>
  <si>
    <t>220270328</t>
  </si>
  <si>
    <t>Montáž vodiče nebo lana silnoproudého měděného uloženého v trubkovodu nebo v lištách včetně zatažení vodiče do trubek nebo lišt, instalace, manipulace s vodičem, prozvonění a označení, pročištění trubkovodu, otevření a zavření krabic CY, CYA 25,0 mm2</t>
  </si>
  <si>
    <t>1466676912</t>
  </si>
  <si>
    <t>https://podminky.urs.cz/item/CS_URS_2021_02/220270328</t>
  </si>
  <si>
    <t>34140825</t>
  </si>
  <si>
    <t>vodič propojovací jádro Cu plné izolace PVC 450/750V (H07V-U) 1x4mm2</t>
  </si>
  <si>
    <t>1000876173</t>
  </si>
  <si>
    <t>https://podminky.urs.cz/item/CS_URS_2021_02/34140825</t>
  </si>
  <si>
    <t>220320201</t>
  </si>
  <si>
    <t>Montáž zvonku pro vnitřní použití na střídavý nebo stejnosměrný proud napětí 3 až 24 V</t>
  </si>
  <si>
    <t>-990014567</t>
  </si>
  <si>
    <t>https://podminky.urs.cz/item/CS_URS_2021_02/220320201</t>
  </si>
  <si>
    <t>37414130</t>
  </si>
  <si>
    <t>zvonek bytový</t>
  </si>
  <si>
    <t>-672561018</t>
  </si>
  <si>
    <t>https://podminky.urs.cz/item/CS_URS_2021_02/37414130</t>
  </si>
  <si>
    <t>220320233</t>
  </si>
  <si>
    <t>Montáž příslušenství zvonku tlačítka</t>
  </si>
  <si>
    <t>882787857</t>
  </si>
  <si>
    <t>https://podminky.urs.cz/item/CS_URS_2021_02/220320233</t>
  </si>
  <si>
    <t>34531735-R.pol</t>
  </si>
  <si>
    <t>ovladač zvonkový tlačítkový - před bytem</t>
  </si>
  <si>
    <t>-1385592106</t>
  </si>
  <si>
    <t>HZS2491</t>
  </si>
  <si>
    <t>Hodinové zúčtovací sazby profesí PSV zednické výpomoci a pomocné práce PSV dělník zednických výpomocí</t>
  </si>
  <si>
    <t>262144</t>
  </si>
  <si>
    <t>-95044835</t>
  </si>
  <si>
    <t>https://podminky.urs.cz/item/CS_URS_2021_02/HZS2491</t>
  </si>
  <si>
    <t>HZS3222</t>
  </si>
  <si>
    <t>Hodinové zúčtovací sazby montáží technologických zařízení na stavebních objektech montér slaboproudých zařízení odborný</t>
  </si>
  <si>
    <t>-177647197</t>
  </si>
  <si>
    <t>https://podminky.urs.cz/item/CS_URS_2021_02/HZS3222</t>
  </si>
  <si>
    <t>HZS4211</t>
  </si>
  <si>
    <t>Hodinové zúčtovací sazby ostatních profesí revizní a kontrolní činnost revizní technik</t>
  </si>
  <si>
    <t>586190436</t>
  </si>
  <si>
    <t>https://podminky.urs.cz/item/CS_URS_2021_02/HZS4211</t>
  </si>
  <si>
    <t>SO 02 - Byt podkroví</t>
  </si>
  <si>
    <t xml:space="preserve">    711 - Izolace proti vodě, vlhkosti a plynům</t>
  </si>
  <si>
    <t>-1661345626</t>
  </si>
  <si>
    <t>31,022+174,71</t>
  </si>
  <si>
    <t>485032786</t>
  </si>
  <si>
    <t>"2P03" (1,20+2,40)*0,50</t>
  </si>
  <si>
    <t>"2P05" (12,15-0,70+2*1,01+2*0,70)*2,00</t>
  </si>
  <si>
    <t>-0,45*1,15</t>
  </si>
  <si>
    <t>-312857342</t>
  </si>
  <si>
    <t>"2P01" 18,04*2,675</t>
  </si>
  <si>
    <t>-1,00*2,05</t>
  </si>
  <si>
    <t>-1,85*1,575</t>
  </si>
  <si>
    <t>"ostění" (1,85+2*1,575)*0,20</t>
  </si>
  <si>
    <t>"2P02" (2*4,19+1,18+0,72-1,435)*2,725</t>
  </si>
  <si>
    <t>(2,65+3,15)*(2,725+1,195)/2</t>
  </si>
  <si>
    <t>(4,18+4,64)*1,195</t>
  </si>
  <si>
    <t>-1,85*1,55</t>
  </si>
  <si>
    <t>"ostění" (1,85+2*1,55)*0,20</t>
  </si>
  <si>
    <t>-0,48*0,78*2</t>
  </si>
  <si>
    <t>"ostění" 2*(0,48+2*0,78)*0,20</t>
  </si>
  <si>
    <t>"2P03" (2*4,55+5,66)*2,705</t>
  </si>
  <si>
    <t>5,66*1,195</t>
  </si>
  <si>
    <t>-1,00*2,05*2</t>
  </si>
  <si>
    <t>-1,86*1,565</t>
  </si>
  <si>
    <t>"ostění" (1,86+2*1,565)*0,20</t>
  </si>
  <si>
    <t>-0,80*2,05</t>
  </si>
  <si>
    <t>-0,48*0,78</t>
  </si>
  <si>
    <t>"ostění" (0,48+2*0,78)*0,20</t>
  </si>
  <si>
    <t>"2P04"(2*3,065+1,435)*2,705</t>
  </si>
  <si>
    <t>-0,90*2,05</t>
  </si>
  <si>
    <t>"2P05" (12,15+0,70+1,00)*(2,40-2,00)</t>
  </si>
  <si>
    <t>-0,90*1,95</t>
  </si>
  <si>
    <t>"ostění" (0,45+2*1,15)*(0,25+0,59)/2</t>
  </si>
  <si>
    <t>"2P06" (1,875+2*2,45)*2,725</t>
  </si>
  <si>
    <t>1,78*0,90</t>
  </si>
  <si>
    <t>2*3,15*(2,725+0,90)/2</t>
  </si>
  <si>
    <t>-1,00*1,95</t>
  </si>
  <si>
    <t>"ostění" (1,00+2*1,95)*0,35</t>
  </si>
  <si>
    <t>-0,45*0,78</t>
  </si>
  <si>
    <t>"ostění" (0,45+2*0,78)*0,20</t>
  </si>
  <si>
    <t>"3P01"4,69*1,18</t>
  </si>
  <si>
    <t>4,69*2,705</t>
  </si>
  <si>
    <t>2*2,775*(1,18+2,705)/2</t>
  </si>
  <si>
    <t>-0,45*0,80</t>
  </si>
  <si>
    <t>"ostění" (0,45+2*0,80)*0,20</t>
  </si>
  <si>
    <t>"odpočet obkladů" -31,022</t>
  </si>
  <si>
    <t>2030044570</t>
  </si>
  <si>
    <t>"O03" (1,86+2*1,565)*2</t>
  </si>
  <si>
    <t>"O04" 1,85+2*1,575</t>
  </si>
  <si>
    <t>"O05" (0,47+2*0,78)*6</t>
  </si>
  <si>
    <t>"O06" (0,90+2*1,15)*2</t>
  </si>
  <si>
    <t>-886077256</t>
  </si>
  <si>
    <t>P03</t>
  </si>
  <si>
    <t>"2P01" 19,21</t>
  </si>
  <si>
    <t>"2P02" 43,62</t>
  </si>
  <si>
    <t>"2P03" 37,93+1,00*0,20</t>
  </si>
  <si>
    <t>P04a</t>
  </si>
  <si>
    <t>"chodba u schodiště" 3,305*1,435+2,75*0,435</t>
  </si>
  <si>
    <t>"2P04" 4,40+0,80*0,20+2*1,00*0,20</t>
  </si>
  <si>
    <t>"2P06" 10,45+1,0*0,54</t>
  </si>
  <si>
    <t>"3P01"13,04+0,80*0,20</t>
  </si>
  <si>
    <t>P04b</t>
  </si>
  <si>
    <t>"2P05" 8,86</t>
  </si>
  <si>
    <t>-1516447293</t>
  </si>
  <si>
    <t>2100418477</t>
  </si>
  <si>
    <t>"03P" 1</t>
  </si>
  <si>
    <t>-1961239515</t>
  </si>
  <si>
    <t>55331386</t>
  </si>
  <si>
    <t>zárubeň jednokřídlá ocelová pro zdění tl stěny 110-150mm rozměru 900/1970, 2100mm</t>
  </si>
  <si>
    <t>-1213099705</t>
  </si>
  <si>
    <t>https://podminky.urs.cz/item/CS_URS_2021_02/55331386</t>
  </si>
  <si>
    <t>"0P5" 1</t>
  </si>
  <si>
    <t>"0L5" 1</t>
  </si>
  <si>
    <t>213853299</t>
  </si>
  <si>
    <t>"01P" 2</t>
  </si>
  <si>
    <t>"01L" 1</t>
  </si>
  <si>
    <t>746022694</t>
  </si>
  <si>
    <t>-98672104</t>
  </si>
  <si>
    <t>"dle PD" 70,40+43,62+10,45</t>
  </si>
  <si>
    <t>-785205570</t>
  </si>
  <si>
    <t>"dle PD" 185</t>
  </si>
  <si>
    <t>962031132</t>
  </si>
  <si>
    <t>Bourání příček z cihel, tvárnic nebo příčkovek z cihel pálených, plných nebo dutých na maltu vápennou nebo vápenocementovou, tl. do 100 mm</t>
  </si>
  <si>
    <t>1479310627</t>
  </si>
  <si>
    <t>https://podminky.urs.cz/item/CS_URS_2021_02/962031132</t>
  </si>
  <si>
    <t>1,18*1,01</t>
  </si>
  <si>
    <t>962032231</t>
  </si>
  <si>
    <t>Bourání zdiva nadzákladového z cihel nebo tvárnic z cihel pálených nebo vápenopískových, na maltu vápennou nebo vápenocementovou, objemu přes 1 m3</t>
  </si>
  <si>
    <t>-1539798183</t>
  </si>
  <si>
    <t>https://podminky.urs.cz/item/CS_URS_2021_02/962032231</t>
  </si>
  <si>
    <t>tl.200mm</t>
  </si>
  <si>
    <t>((0,98+2,775+0,20)*2,925-0,80*2,00)*0,20</t>
  </si>
  <si>
    <t>(1,44*2,725-0,90*2,00)*0,20</t>
  </si>
  <si>
    <t>(4,64*2,725-0,90*2,00)*0,20</t>
  </si>
  <si>
    <t>(5,66*2,705-1,00*2,00)*0,20</t>
  </si>
  <si>
    <t>962032631</t>
  </si>
  <si>
    <t>Bourání zdiva nadzákladového z cihel nebo tvárnic komínového z cihel pálených, šamotových nebo vápenopískových nad střechou na maltu vápennou nebo vápenocementovou</t>
  </si>
  <si>
    <t>749961148</t>
  </si>
  <si>
    <t>https://podminky.urs.cz/item/CS_URS_2021_02/962032631</t>
  </si>
  <si>
    <t>0,48*0,30*3,60</t>
  </si>
  <si>
    <t>965081113</t>
  </si>
  <si>
    <t>Bourání podlah z dlaždic bez podkladního lože nebo mazaniny, s jakoukoliv výplní spár půdních, plochy přes 1 m2</t>
  </si>
  <si>
    <t>772017883</t>
  </si>
  <si>
    <t>https://podminky.urs.cz/item/CS_URS_2021_02/965081113</t>
  </si>
  <si>
    <t>"3P01"13,04+1,00*0,20+0,80*0,20</t>
  </si>
  <si>
    <t>"3P02"14,35+5,66*0,20</t>
  </si>
  <si>
    <t>"3P03" 9,61+3,46*0,20</t>
  </si>
  <si>
    <t>-1461990830</t>
  </si>
  <si>
    <t>"2P01" 19,20+1,00*0,15</t>
  </si>
  <si>
    <t>"2P02" 28,78+1,44*0,20</t>
  </si>
  <si>
    <t>"2P03" 22,44+1,00*0,20+1,18*0,10</t>
  </si>
  <si>
    <t>"2P04" 11,07+2,77*0,43</t>
  </si>
  <si>
    <t>"2P05" 8,86+0,90*0,20</t>
  </si>
  <si>
    <t>"2P06" 10,45+1*0,54</t>
  </si>
  <si>
    <t>"2P07" 2,72+0,98*0,20</t>
  </si>
  <si>
    <t>145,567*0,13</t>
  </si>
  <si>
    <t>968062246</t>
  </si>
  <si>
    <t>Vybourání dřevěných rámů oken s křídly, dveřních zárubní, vrat, stěn, ostění nebo obkladů rámů oken s křídly jednoduchých, plochy do 4 m2</t>
  </si>
  <si>
    <t>-650713579</t>
  </si>
  <si>
    <t>https://podminky.urs.cz/item/CS_URS_2021_02/968062246</t>
  </si>
  <si>
    <t>1,85*1,575</t>
  </si>
  <si>
    <t>1,85*1,55*2</t>
  </si>
  <si>
    <t>968062355</t>
  </si>
  <si>
    <t>Vybourání dřevěných rámů oken s křídly, dveřních zárubní, vrat, stěn, ostění nebo obkladů rámů oken s křídly dvojitých, plochy do 2 m2</t>
  </si>
  <si>
    <t>-237926161</t>
  </si>
  <si>
    <t>https://podminky.urs.cz/item/CS_URS_2021_02/968062355</t>
  </si>
  <si>
    <t>0,75*1,15*2</t>
  </si>
  <si>
    <t>0,48*0,80*2</t>
  </si>
  <si>
    <t>0,48*0,78*4</t>
  </si>
  <si>
    <t>968062456</t>
  </si>
  <si>
    <t>Vybourání dřevěných rámů oken s křídly, dveřních zárubní, vrat, stěn, ostění nebo obkladů dveřních zárubní, plochy přes 2 m2</t>
  </si>
  <si>
    <t>2027014647</t>
  </si>
  <si>
    <t>https://podminky.urs.cz/item/CS_URS_2021_02/968062456</t>
  </si>
  <si>
    <t>"2P04 - dveře z dřevěné stěny"</t>
  </si>
  <si>
    <t>1,00*2,10</t>
  </si>
  <si>
    <t>968062747</t>
  </si>
  <si>
    <t>Vybourání dřevěných rámů oken s křídly, dveřních zárubní, vrat, stěn, ostění nebo obkladů stěn plných, zasklených nebo výkladních pevných nebo otevíratelných, plochy přes 4 m2</t>
  </si>
  <si>
    <t>296094653</t>
  </si>
  <si>
    <t>https://podminky.urs.cz/item/CS_URS_2021_02/968062747</t>
  </si>
  <si>
    <t xml:space="preserve">"2P04 -  dřevěná stěna "</t>
  </si>
  <si>
    <t>1,77*2,10</t>
  </si>
  <si>
    <t>968072455</t>
  </si>
  <si>
    <t>Vybourání kovových rámů oken s křídly, dveřních zárubní, vrat, stěn, ostění nebo obkladů dveřních zárubní, plochy do 2 m2</t>
  </si>
  <si>
    <t>1776697237</t>
  </si>
  <si>
    <t>https://podminky.urs.cz/item/CS_URS_2021_02/968072455</t>
  </si>
  <si>
    <t>0,80*1,90*7</t>
  </si>
  <si>
    <t>0,70*1,90</t>
  </si>
  <si>
    <t>0,60*1,90</t>
  </si>
  <si>
    <t>971033641</t>
  </si>
  <si>
    <t>Vybourání otvorů ve zdivu základovém nebo nadzákladovém z cihel, tvárnic, příčkovek z cihel pálených na maltu vápennou nebo vápenocementovou plochy do 4 m2, tl. do 300 mm</t>
  </si>
  <si>
    <t>-1396332938</t>
  </si>
  <si>
    <t>https://podminky.urs.cz/item/CS_URS_2021_02/971033641</t>
  </si>
  <si>
    <t>"</t>
  </si>
  <si>
    <t>"3P01" 0,80*2,05*0,20</t>
  </si>
  <si>
    <t>-391191013</t>
  </si>
  <si>
    <t>"2P02" (3,85+4,60)*2,725</t>
  </si>
  <si>
    <t>3,70*1,195</t>
  </si>
  <si>
    <t>"2P03" (2,30-5,60)*2,705</t>
  </si>
  <si>
    <t>*0,90*1,95*2</t>
  </si>
  <si>
    <t>"2P04"(7,70*2+1,435+0,40+3,46)*2,705</t>
  </si>
  <si>
    <t>-2,77*2,00</t>
  </si>
  <si>
    <t>-0,80*1,95</t>
  </si>
  <si>
    <t>-1,00*1,95*2</t>
  </si>
  <si>
    <t>"2P05" (12,15+0,70+1,00)*2,52</t>
  </si>
  <si>
    <t>-0,45*0,73</t>
  </si>
  <si>
    <t>"ostění" (0,45+2*0,73)*0,20</t>
  </si>
  <si>
    <t>"2P07"0,98*1,18+2,775*(1,18+2,725)/2</t>
  </si>
  <si>
    <t>"3P02" 5,66*1,18</t>
  </si>
  <si>
    <t>2*2,535*(1,18+2,705)/2</t>
  </si>
  <si>
    <t>-0,45*0,78*2</t>
  </si>
  <si>
    <t>"ostění" 2*(0,45+2*0,78)*0,20</t>
  </si>
  <si>
    <t>"3P03" 3,46*1,18+2,775*(1,18+2,725)/2</t>
  </si>
  <si>
    <t>-1191537430</t>
  </si>
  <si>
    <t>"2P03" 0,90*0,95+0,80*1,60</t>
  </si>
  <si>
    <t>"2P05" 5,00*2,00+(0,85+6,70)*1,60</t>
  </si>
  <si>
    <t>55688014</t>
  </si>
  <si>
    <t>1538071502</t>
  </si>
  <si>
    <t>-275119044</t>
  </si>
  <si>
    <t>73,172*9 'Přepočtené koeficientem množství</t>
  </si>
  <si>
    <t>1581920923</t>
  </si>
  <si>
    <t>501724770</t>
  </si>
  <si>
    <t>711</t>
  </si>
  <si>
    <t>Izolace proti vodě, vlhkosti a plynům</t>
  </si>
  <si>
    <t>711131811</t>
  </si>
  <si>
    <t>Odstranění izolace proti zemní vlhkosti na ploše vodorovné V</t>
  </si>
  <si>
    <t>1692607823</t>
  </si>
  <si>
    <t>https://podminky.urs.cz/item/CS_URS_2021_02/711131811</t>
  </si>
  <si>
    <t>"papírová lepenka"</t>
  </si>
  <si>
    <t>713110851</t>
  </si>
  <si>
    <t>Odstranění tepelné izolace stropů nebo podhledů z rohoží, pásů, dílců, desek, bloků připevněných lepením z polystyrenu suchého, tloušťka izolace do 100 mm</t>
  </si>
  <si>
    <t>-1491124317</t>
  </si>
  <si>
    <t>https://podminky.urs.cz/item/CS_URS_2021_02/713110851</t>
  </si>
  <si>
    <t>"3P01"4,69*3,20</t>
  </si>
  <si>
    <t>"3P02"2,335*2,96</t>
  </si>
  <si>
    <t>"3P03" 4,64*3,20</t>
  </si>
  <si>
    <t>1527238785</t>
  </si>
  <si>
    <t>-1007450044</t>
  </si>
  <si>
    <t>144,909*2,04 'Přepočtené koeficientem množství</t>
  </si>
  <si>
    <t>-406193968</t>
  </si>
  <si>
    <t>781381487</t>
  </si>
  <si>
    <t>144,909*1,02 'Přepočtené koeficientem množství</t>
  </si>
  <si>
    <t>713151111</t>
  </si>
  <si>
    <t>Montáž tepelné izolace střech šikmých rohožemi, pásy, deskami (izolační materiál ve specifikaci) kladenými volně mezi krokve</t>
  </si>
  <si>
    <t>-1734239629</t>
  </si>
  <si>
    <t>https://podminky.urs.cz/item/CS_URS_2021_02/713151111</t>
  </si>
  <si>
    <t>"2P01" 19,20</t>
  </si>
  <si>
    <t>"2P02 - část" 4,18*3,20+3,46*1,975+4,18*2,45</t>
  </si>
  <si>
    <t>"2P03" 22,44</t>
  </si>
  <si>
    <t>"2P04" 11,07</t>
  </si>
  <si>
    <t>"2P05" 8,66</t>
  </si>
  <si>
    <t>"2P06 - část" 1,875*3,20+1,875*2,45</t>
  </si>
  <si>
    <t>"2P07" 0,98*3,20</t>
  </si>
  <si>
    <t>63141182</t>
  </si>
  <si>
    <t xml:space="preserve">deska tepelně izolační minerální do šikmých střech a stěn  λ=0,035-0,038 tl 40mm</t>
  </si>
  <si>
    <t>1241258309</t>
  </si>
  <si>
    <t>https://podminky.urs.cz/item/CS_URS_2021_02/63141182</t>
  </si>
  <si>
    <t>142,319*1,02 'Přepočtené koeficientem množství</t>
  </si>
  <si>
    <t>713151813</t>
  </si>
  <si>
    <t>Odstranění tepelné izolace střech šikmých nebo nadstřešních částí z rohoží, pásů, dílců, desek, bloků mezi krokve nebo pod krokve volně položených z vláknitých materiálů suchých, tloušťka izolace přes 100 mm</t>
  </si>
  <si>
    <t>-1459104736</t>
  </si>
  <si>
    <t>https://podminky.urs.cz/item/CS_URS_2021_02/713151813</t>
  </si>
  <si>
    <t>-722814747</t>
  </si>
  <si>
    <t>-612626189</t>
  </si>
  <si>
    <t>762522811</t>
  </si>
  <si>
    <t>Demontáž podlah s polštáři z prken tl. do 32 mm</t>
  </si>
  <si>
    <t>-853348432</t>
  </si>
  <si>
    <t>https://podminky.urs.cz/item/CS_URS_2021_02/762522811</t>
  </si>
  <si>
    <t>762526811</t>
  </si>
  <si>
    <t>Demontáž podlah z desek dřevotřískových, překližkových, sololitových tl. do 20 mm bez polštářů</t>
  </si>
  <si>
    <t>-197599326</t>
  </si>
  <si>
    <t>https://podminky.urs.cz/item/CS_URS_2021_02/762526811</t>
  </si>
  <si>
    <t>762841811</t>
  </si>
  <si>
    <t>Demontáž podbíjení obkladů stropů a střech sklonu do 60° z hrubých prken tl. do 35 mm bez omítky</t>
  </si>
  <si>
    <t>-421938010</t>
  </si>
  <si>
    <t>https://podminky.urs.cz/item/CS_URS_2021_02/762841811</t>
  </si>
  <si>
    <t>"šikmé plochy"</t>
  </si>
  <si>
    <t>762841812</t>
  </si>
  <si>
    <t>Demontáž podbíjení obkladů stropů a střech sklonu do 60° z hrubých prken tl. do 35 mm s omítkou</t>
  </si>
  <si>
    <t>1345658253</t>
  </si>
  <si>
    <t>https://podminky.urs.cz/item/CS_URS_2021_02/762841812</t>
  </si>
  <si>
    <t>Příčka ze sádrokartonových desek s nosnou konstrukcí z jednoduchých ocelových profilů UW, CW jednoduše opláštěná deskou standardní A tl. 12,5 mm, příčka tl. 150 mm, profil 100, s izolací, EI 30, Rw do 48 dB</t>
  </si>
  <si>
    <t>-1851894997</t>
  </si>
  <si>
    <t>"2P02" 1,435*2,70-0,90*2,00</t>
  </si>
  <si>
    <t>763112325</t>
  </si>
  <si>
    <t>Příčka mezibytová ze sádrokartonových desek s nosnou konstrukcí ze zdvojených ocelových profilů UW, CW dvojitě opláštěná deskami protipožárními DF tl. 2 x 12,5 mm s dvojitou izolací, EI 90, příčka tl. 205 mm, profil 75, Rw do 69 dB</t>
  </si>
  <si>
    <t>-1766301789</t>
  </si>
  <si>
    <t>https://podminky.urs.cz/item/CS_URS_2021_02/763112325</t>
  </si>
  <si>
    <t>"2P04" 1,435*2,70-0,90*2,00</t>
  </si>
  <si>
    <t>763112343</t>
  </si>
  <si>
    <t>Příčka mezibytová ze sádrokartonových desek s nosnou konstrukcí ze zdvojených ocelových profilů UW, CW dvojitě opláštěná deskami vysokopevnostními protipožárními impregnovanými DFRIH2 tl. 2 x 12,5 mm s dvojitou izolací, EI 90, příčka tl. 205 mm, profil 75, Rw do 71 dB</t>
  </si>
  <si>
    <t>-1927207153</t>
  </si>
  <si>
    <t>https://podminky.urs.cz/item/CS_URS_2021_02/763112343</t>
  </si>
  <si>
    <t>"3P01" 1,00*2,05</t>
  </si>
  <si>
    <t>320441150</t>
  </si>
  <si>
    <t>"2P05" 0,895*1,10</t>
  </si>
  <si>
    <t>677487692</t>
  </si>
  <si>
    <t>763161511</t>
  </si>
  <si>
    <t>Podkroví ze sádrokartonových desek dvouvrstvá spodní konstrukce z ocelových profilů CD, UD na krokvových nástavcích jednoduše opláštěných deskou standardní A, tl. 12,5 mm, TI tl. 100 mm 15 kg/m3, REI 15 DP3</t>
  </si>
  <si>
    <t>1155263079</t>
  </si>
  <si>
    <t>https://podminky.urs.cz/item/CS_URS_2021_02/763161511</t>
  </si>
  <si>
    <t>763161531</t>
  </si>
  <si>
    <t>Podkroví ze sádrokartonových desek dvouvrstvá spodní konstrukce z ocelových profilů CD, UD na krokvových nástavcích jednoduše opláštěných deskou impregnovanými H2, tl. 12,5 mm, TI 100 mm 15 kg/m3, REI 15 DP3</t>
  </si>
  <si>
    <t>915166097</t>
  </si>
  <si>
    <t>https://podminky.urs.cz/item/CS_URS_2021_02/763161531</t>
  </si>
  <si>
    <t>763182411</t>
  </si>
  <si>
    <t>Výplně otvorů konstrukcí ze sádrokartonových desek opláštění obvodu (špalety) střešního okna z desek včetně Al rohu hloubky do 0,5 m</t>
  </si>
  <si>
    <t>5033663</t>
  </si>
  <si>
    <t>https://podminky.urs.cz/item/CS_URS_2021_02/763182411</t>
  </si>
  <si>
    <t>4*0,60</t>
  </si>
  <si>
    <t>(0,65+1,15)*2</t>
  </si>
  <si>
    <t>-1355215989</t>
  </si>
  <si>
    <t>" 2X" 144,909*2</t>
  </si>
  <si>
    <t>1415585663</t>
  </si>
  <si>
    <t>P01 - tl. 30mm+44mm</t>
  </si>
  <si>
    <t>56,508*8</t>
  </si>
  <si>
    <t>1356048598</t>
  </si>
  <si>
    <t>P04a - tl.30mm+33mm</t>
  </si>
  <si>
    <t>P04b - tl.30mm+31mm</t>
  </si>
  <si>
    <t>43,949*6</t>
  </si>
  <si>
    <t>-373751569</t>
  </si>
  <si>
    <t>446871691</t>
  </si>
  <si>
    <t>-1602402647</t>
  </si>
  <si>
    <t>"05" 6*0,45</t>
  </si>
  <si>
    <t>"06" 2*0,90</t>
  </si>
  <si>
    <t>"03" 2*1,86</t>
  </si>
  <si>
    <t>"04" 1*1,85</t>
  </si>
  <si>
    <t>25323863</t>
  </si>
  <si>
    <t>1142405638</t>
  </si>
  <si>
    <t>11*2</t>
  </si>
  <si>
    <t>-357533728</t>
  </si>
  <si>
    <t>-1073646884</t>
  </si>
  <si>
    <t>766411821</t>
  </si>
  <si>
    <t>Demontáž obložení stěn palubkami</t>
  </si>
  <si>
    <t>36608124</t>
  </si>
  <si>
    <t>https://podminky.urs.cz/item/CS_URS_2021_02/766411821</t>
  </si>
  <si>
    <t>"2P03" 8,40*1,00</t>
  </si>
  <si>
    <t>"2P04" (3,60+1,40)*1,00</t>
  </si>
  <si>
    <t>766411822</t>
  </si>
  <si>
    <t>Demontáž obložení stěn podkladových roštů</t>
  </si>
  <si>
    <t>2081239341</t>
  </si>
  <si>
    <t>https://podminky.urs.cz/item/CS_URS_2021_02/766411822</t>
  </si>
  <si>
    <t>766622131</t>
  </si>
  <si>
    <t>Montáž oken plastových včetně montáže rámu plochy přes 1 m2 otevíravých do zdiva, výšky do 1,5 m</t>
  </si>
  <si>
    <t>-2007114319</t>
  </si>
  <si>
    <t>https://podminky.urs.cz/item/CS_URS_2021_02/766622131</t>
  </si>
  <si>
    <t>"06" 0,90*1,15*2</t>
  </si>
  <si>
    <t>611400O06</t>
  </si>
  <si>
    <t>okno plastové otevíravé/sklopné trojsklo, 900x1150, ozn. O06</t>
  </si>
  <si>
    <t>730961832</t>
  </si>
  <si>
    <t>"06" 2</t>
  </si>
  <si>
    <t>1930844993</t>
  </si>
  <si>
    <t>"03" 1,86*1,565*2</t>
  </si>
  <si>
    <t>"04" 1,85*1,575*1</t>
  </si>
  <si>
    <t>611400O03</t>
  </si>
  <si>
    <t>okno plastové otevíravé/sklopné trojsklo, 1860x1565, ozn. O03</t>
  </si>
  <si>
    <t>723266570</t>
  </si>
  <si>
    <t>"03" 2</t>
  </si>
  <si>
    <t>611400O04</t>
  </si>
  <si>
    <t>okno plastové otevíravé/sklopné trojsklo, 1850x1575, ozn. O04</t>
  </si>
  <si>
    <t>-298338631</t>
  </si>
  <si>
    <t>"04" 1</t>
  </si>
  <si>
    <t>766622216</t>
  </si>
  <si>
    <t>Montáž oken plastových plochy do 1 m2 včetně montáže rámu otevíravých do zdiva</t>
  </si>
  <si>
    <t>929932598</t>
  </si>
  <si>
    <t>https://podminky.urs.cz/item/CS_URS_2021_02/766622216</t>
  </si>
  <si>
    <t>"05" 6</t>
  </si>
  <si>
    <t>611400O05</t>
  </si>
  <si>
    <t>okno plastové otevíravé/sklopné trojsklo, 450x780, ozn. O05</t>
  </si>
  <si>
    <t>-2120240595</t>
  </si>
  <si>
    <t>-136159948</t>
  </si>
  <si>
    <t>"03P"1</t>
  </si>
  <si>
    <t>1088987683</t>
  </si>
  <si>
    <t>2044230853</t>
  </si>
  <si>
    <t>766660002</t>
  </si>
  <si>
    <t>Montáž dveřních křídel dřevěných nebo plastových otevíravých do ocelové zárubně povrchově upravených jednokřídlových, šířky přes 800 mm</t>
  </si>
  <si>
    <t>711591714</t>
  </si>
  <si>
    <t>https://podminky.urs.cz/item/CS_URS_2021_02/766660002</t>
  </si>
  <si>
    <t>61162087</t>
  </si>
  <si>
    <t>dveře jednokřídlé dřevotřískové povrch laminátový plné 900x1970-2100mm</t>
  </si>
  <si>
    <t>1220779397</t>
  </si>
  <si>
    <t>https://podminky.urs.cz/item/CS_URS_2021_02/61162087</t>
  </si>
  <si>
    <t>766660042</t>
  </si>
  <si>
    <t>Montáž dveřních křídel dřevěných nebo plastových otevíravých do ocelové zárubně protipožárních s olověnou vložkou jednokřídlových, šířky přes 800 mm</t>
  </si>
  <si>
    <t>-421292350</t>
  </si>
  <si>
    <t>https://podminky.urs.cz/item/CS_URS_2021_02/766660042</t>
  </si>
  <si>
    <t>1519674551</t>
  </si>
  <si>
    <t>-159010839</t>
  </si>
  <si>
    <t>29927444</t>
  </si>
  <si>
    <t>239421774</t>
  </si>
  <si>
    <t>1716496791</t>
  </si>
  <si>
    <t>766694111</t>
  </si>
  <si>
    <t>Montáž ostatních truhlářských konstrukcí parapetních desek dřevěných nebo plastových šířky do 300 mm, délky do 1000 mm</t>
  </si>
  <si>
    <t>-248463034</t>
  </si>
  <si>
    <t>https://podminky.urs.cz/item/CS_URS_2021_02/766694111</t>
  </si>
  <si>
    <t>766694113</t>
  </si>
  <si>
    <t>Montáž ostatních truhlářských konstrukcí parapetních desek dřevěných nebo plastových šířky do 300 mm, délky přes 1600 do 2600 mm</t>
  </si>
  <si>
    <t>685146268</t>
  </si>
  <si>
    <t>https://podminky.urs.cz/item/CS_URS_2021_02/766694113</t>
  </si>
  <si>
    <t>1924975605</t>
  </si>
  <si>
    <t>707453221</t>
  </si>
  <si>
    <t>1803780916</t>
  </si>
  <si>
    <t>743796356</t>
  </si>
  <si>
    <t>-2023308503</t>
  </si>
  <si>
    <t>1514972559</t>
  </si>
  <si>
    <t>1250388382</t>
  </si>
  <si>
    <t>-474166104</t>
  </si>
  <si>
    <t>994967796</t>
  </si>
  <si>
    <t>1370452346</t>
  </si>
  <si>
    <t>-1537613658</t>
  </si>
  <si>
    <t>-56031079</t>
  </si>
  <si>
    <t>-1001129609</t>
  </si>
  <si>
    <t>"chodba u schodiště" 7,60-3*1,00</t>
  </si>
  <si>
    <t>"2P04" 9,00-(2*1,00+0,90)</t>
  </si>
  <si>
    <t>"2P06" 14,90-1,00+2*0,35</t>
  </si>
  <si>
    <t>"3P01"14,94-0,80</t>
  </si>
  <si>
    <t>-938932460</t>
  </si>
  <si>
    <t>-407848152</t>
  </si>
  <si>
    <t>1929877482</t>
  </si>
  <si>
    <t>"dlažba"43,949</t>
  </si>
  <si>
    <t>"sokl"39,44*0,08</t>
  </si>
  <si>
    <t>47,104*1,15 'Přepočtené koeficientem množství</t>
  </si>
  <si>
    <t>1116851249</t>
  </si>
  <si>
    <t>1168464932</t>
  </si>
  <si>
    <t>39,44</t>
  </si>
  <si>
    <t>41727340</t>
  </si>
  <si>
    <t>"2P05" 8</t>
  </si>
  <si>
    <t>-715865689</t>
  </si>
  <si>
    <t>"2P05" 6</t>
  </si>
  <si>
    <t>-132001121</t>
  </si>
  <si>
    <t>"2P05" 12,15-0,80+2*0,70+2*1,01</t>
  </si>
  <si>
    <t>843729482</t>
  </si>
  <si>
    <t>1073891561</t>
  </si>
  <si>
    <t>-177694849</t>
  </si>
  <si>
    <t>1092754681</t>
  </si>
  <si>
    <t>577958880</t>
  </si>
  <si>
    <t>"2P03" 22,44+1,00*0,20</t>
  </si>
  <si>
    <t>"2P07" 2,72+0,80*0,20</t>
  </si>
  <si>
    <t>"3P01" 13,04+1,00*0,90</t>
  </si>
  <si>
    <t>"3P02"14,35+1,00*0,20</t>
  </si>
  <si>
    <t>"3P03"9,61+1,00*0,20</t>
  </si>
  <si>
    <t>941616304</t>
  </si>
  <si>
    <t>262843470</t>
  </si>
  <si>
    <t>100,96*1,1 'Přepočtené koeficientem množství</t>
  </si>
  <si>
    <t>-521033709</t>
  </si>
  <si>
    <t>"2P01" 18,04-1,00</t>
  </si>
  <si>
    <t>"2P02" 31,13-1,00</t>
  </si>
  <si>
    <t>"2P03" 25,77-2*1,00-0,80</t>
  </si>
  <si>
    <t>116</t>
  </si>
  <si>
    <t>-2045651362</t>
  </si>
  <si>
    <t>70,14*1,02 'Přepočtené koeficientem množství</t>
  </si>
  <si>
    <t>117</t>
  </si>
  <si>
    <t>-42992143</t>
  </si>
  <si>
    <t>118</t>
  </si>
  <si>
    <t>1261119588</t>
  </si>
  <si>
    <t>119</t>
  </si>
  <si>
    <t>-422725867</t>
  </si>
  <si>
    <t>120</t>
  </si>
  <si>
    <t>-1591557772</t>
  </si>
  <si>
    <t>121</t>
  </si>
  <si>
    <t>810686521</t>
  </si>
  <si>
    <t>"2P05" (12,15-0,70+2*1,01+2*0,70)*0,25</t>
  </si>
  <si>
    <t>(0,70+0,90)*(2,00-0,25</t>
  </si>
  <si>
    <t>122</t>
  </si>
  <si>
    <t>244075141</t>
  </si>
  <si>
    <t>"2P05"12*0,25</t>
  </si>
  <si>
    <t>2*2,00</t>
  </si>
  <si>
    <t>123</t>
  </si>
  <si>
    <t>641582792</t>
  </si>
  <si>
    <t>124</t>
  </si>
  <si>
    <t>911200405</t>
  </si>
  <si>
    <t>31,022*1,1 'Přepočtené koeficientem množství</t>
  </si>
  <si>
    <t>125</t>
  </si>
  <si>
    <t>-925352673</t>
  </si>
  <si>
    <t>126</t>
  </si>
  <si>
    <t>133951778</t>
  </si>
  <si>
    <t>127</t>
  </si>
  <si>
    <t>-1305202494</t>
  </si>
  <si>
    <t>(0,70+2*1,97)*(0,150+2*0,05)*1</t>
  </si>
  <si>
    <t>(0,80+2*1,97)*(0,150+2*0,05)*1</t>
  </si>
  <si>
    <t>(0,90+2*1,97)*(0,150+2*0,05)*2</t>
  </si>
  <si>
    <t>128</t>
  </si>
  <si>
    <t>-817608249</t>
  </si>
  <si>
    <t>129</t>
  </si>
  <si>
    <t>-34944389</t>
  </si>
  <si>
    <t>130</t>
  </si>
  <si>
    <t>1248951092</t>
  </si>
  <si>
    <t>"omítky" 174,71</t>
  </si>
  <si>
    <t>"SDK podhledy" 142,355</t>
  </si>
  <si>
    <t>"SDK příčky" (2,75+2,075)*2+0,985</t>
  </si>
  <si>
    <t>131</t>
  </si>
  <si>
    <t>646495089</t>
  </si>
  <si>
    <t>132</t>
  </si>
  <si>
    <t>1960981686</t>
  </si>
  <si>
    <t>133</t>
  </si>
  <si>
    <t>-1308642794</t>
  </si>
  <si>
    <t>134</t>
  </si>
  <si>
    <t>1172760900</t>
  </si>
  <si>
    <t>135</t>
  </si>
  <si>
    <t>-740663191</t>
  </si>
  <si>
    <t>313816268</t>
  </si>
  <si>
    <t>390398555</t>
  </si>
  <si>
    <t>868570858</t>
  </si>
  <si>
    <t>403366105</t>
  </si>
  <si>
    <t>494539943</t>
  </si>
  <si>
    <t>0,541*9 'Přepočtené koeficientem množství</t>
  </si>
  <si>
    <t>-685995041</t>
  </si>
  <si>
    <t>-1937982928</t>
  </si>
  <si>
    <t>-773491663</t>
  </si>
  <si>
    <t>-1669010581</t>
  </si>
  <si>
    <t>-1843413556</t>
  </si>
  <si>
    <t>818878585</t>
  </si>
  <si>
    <t>451539982</t>
  </si>
  <si>
    <t>-344377435</t>
  </si>
  <si>
    <t>-1473708920</t>
  </si>
  <si>
    <t>-209674494</t>
  </si>
  <si>
    <t>729138043</t>
  </si>
  <si>
    <t>109400280</t>
  </si>
  <si>
    <t>1170464161</t>
  </si>
  <si>
    <t>1484745788</t>
  </si>
  <si>
    <t>1141855094</t>
  </si>
  <si>
    <t>1064669777</t>
  </si>
  <si>
    <t>-1713317060</t>
  </si>
  <si>
    <t>260776566</t>
  </si>
  <si>
    <t>-1818624200</t>
  </si>
  <si>
    <t>1850364648</t>
  </si>
  <si>
    <t>1335614868</t>
  </si>
  <si>
    <t>"DN 16" 8,00</t>
  </si>
  <si>
    <t>"DN 20" 12,00</t>
  </si>
  <si>
    <t>-618566129</t>
  </si>
  <si>
    <t>-1512938423</t>
  </si>
  <si>
    <t>843031375</t>
  </si>
  <si>
    <t>-1244575071</t>
  </si>
  <si>
    <t>-1160102170</t>
  </si>
  <si>
    <t>1926164458</t>
  </si>
  <si>
    <t>869600762</t>
  </si>
  <si>
    <t>-1670847109</t>
  </si>
  <si>
    <t>-1644102361</t>
  </si>
  <si>
    <t>-259880269</t>
  </si>
  <si>
    <t>897070078</t>
  </si>
  <si>
    <t>-1151017558</t>
  </si>
  <si>
    <t>-311470164</t>
  </si>
  <si>
    <t>-2125345989</t>
  </si>
  <si>
    <t>-1952228267</t>
  </si>
  <si>
    <t>6674574</t>
  </si>
  <si>
    <t>995322563</t>
  </si>
  <si>
    <t>704253063</t>
  </si>
  <si>
    <t>361659196</t>
  </si>
  <si>
    <t>480497990</t>
  </si>
  <si>
    <t>1883092600</t>
  </si>
  <si>
    <t>488991646</t>
  </si>
  <si>
    <t>-642497114</t>
  </si>
  <si>
    <t>311941994</t>
  </si>
  <si>
    <t>-1326381306</t>
  </si>
  <si>
    <t>2055044848</t>
  </si>
  <si>
    <t>-1822914972</t>
  </si>
  <si>
    <t>-1904894669</t>
  </si>
  <si>
    <t>568271885</t>
  </si>
  <si>
    <t>-1531688793</t>
  </si>
  <si>
    <t>-904428376</t>
  </si>
  <si>
    <t>1190244400</t>
  </si>
  <si>
    <t>-2119069588</t>
  </si>
  <si>
    <t>-1477267693</t>
  </si>
  <si>
    <t>63308961</t>
  </si>
  <si>
    <t>337709691</t>
  </si>
  <si>
    <t>-75174869</t>
  </si>
  <si>
    <t>-2065146458</t>
  </si>
  <si>
    <t>458440710</t>
  </si>
  <si>
    <t>1036891306</t>
  </si>
  <si>
    <t>-211156342</t>
  </si>
  <si>
    <t>-1104718401</t>
  </si>
  <si>
    <t>-875407723</t>
  </si>
  <si>
    <t>-82708862</t>
  </si>
  <si>
    <t>-1201452058</t>
  </si>
  <si>
    <t>505138116</t>
  </si>
  <si>
    <t>1276881723</t>
  </si>
  <si>
    <t>-8660381</t>
  </si>
  <si>
    <t>847854444</t>
  </si>
  <si>
    <t>-171553910</t>
  </si>
  <si>
    <t>-1461103601</t>
  </si>
  <si>
    <t>-1350455286</t>
  </si>
  <si>
    <t>-2080817630</t>
  </si>
  <si>
    <t>03 - Ústřední vytápění</t>
  </si>
  <si>
    <t>-828602509</t>
  </si>
  <si>
    <t>-1821008671</t>
  </si>
  <si>
    <t>1275677694</t>
  </si>
  <si>
    <t>0,453*9 'Přepočtené koeficientem množství</t>
  </si>
  <si>
    <t>2036159320</t>
  </si>
  <si>
    <t>1958309680</t>
  </si>
  <si>
    <t>731251116</t>
  </si>
  <si>
    <t>Kotle ocelové teplovodní elektrické závěsné přímotopné 15,0 kW</t>
  </si>
  <si>
    <t>694997243</t>
  </si>
  <si>
    <t>https://podminky.urs.cz/item/CS_URS_2021_02/731251116</t>
  </si>
  <si>
    <t>-1723265568</t>
  </si>
  <si>
    <t>1059952591</t>
  </si>
  <si>
    <t>-12242394</t>
  </si>
  <si>
    <t>1902570828</t>
  </si>
  <si>
    <t>-1228639514</t>
  </si>
  <si>
    <t>1398936538</t>
  </si>
  <si>
    <t>-1927180576</t>
  </si>
  <si>
    <t>1334487049</t>
  </si>
  <si>
    <t>-329435504</t>
  </si>
  <si>
    <t>-1073135100</t>
  </si>
  <si>
    <t>"DN 15" 50,00</t>
  </si>
  <si>
    <t>"DN 18" 16,00</t>
  </si>
  <si>
    <t>1417881234</t>
  </si>
  <si>
    <t>"DN22" 4,00</t>
  </si>
  <si>
    <t>-792069009</t>
  </si>
  <si>
    <t>1410156758</t>
  </si>
  <si>
    <t>1410961992</t>
  </si>
  <si>
    <t>1407274434</t>
  </si>
  <si>
    <t>734221682</t>
  </si>
  <si>
    <t>Ventily regulační závitové hlavice termostatické, pro ovládání ventilů PN 10 do 110°C kapalinové otopných těles VK</t>
  </si>
  <si>
    <t>220738536</t>
  </si>
  <si>
    <t>https://podminky.urs.cz/item/CS_URS_2021_02/734221682</t>
  </si>
  <si>
    <t>305406483</t>
  </si>
  <si>
    <t>917912937</t>
  </si>
  <si>
    <t>903896773</t>
  </si>
  <si>
    <t>92703384</t>
  </si>
  <si>
    <t>542502558</t>
  </si>
  <si>
    <t>-700544282</t>
  </si>
  <si>
    <t>1938794640</t>
  </si>
  <si>
    <t>1375623609</t>
  </si>
  <si>
    <t>-915320400</t>
  </si>
  <si>
    <t>735152482R</t>
  </si>
  <si>
    <t>Otopná tělesa panelová VK dvoudesková PN 1,0 MPa, T do 110°C s jednou přídavnou přestupní plochou výšky tělesa 700 mm stavební délky / výkonu 1800 mm / 2610 W</t>
  </si>
  <si>
    <t>1025275675</t>
  </si>
  <si>
    <t>735152574R</t>
  </si>
  <si>
    <t>Otopná tělesa panelová VK dvoudesková PN 1,0 MPa, T do 110°C se dvěma přídavnými přestupními plochami výšky tělesa 700 mm stavební délky / výkonu 700 mm / 1328 W</t>
  </si>
  <si>
    <t>1165039931</t>
  </si>
  <si>
    <t>735152576R</t>
  </si>
  <si>
    <t>Otopná tělesa panelová VK dvoudesková PN 1,0 MPa, T do 110°C se dvěma přídavnými přestupními plochami výšky tělesa 700 mm stavební délky / výkonu 900 mm / 1707 W</t>
  </si>
  <si>
    <t>-895297704</t>
  </si>
  <si>
    <t>735152674R</t>
  </si>
  <si>
    <t>Otopná tělesa panelová VK třídesková PN 1,0 MPa, T do 110°C se třemi přídavnými přestupními plochami výšky tělesa 700 mm stavební délky / výkonu 700 mm / 1906 W</t>
  </si>
  <si>
    <t>-1259302322</t>
  </si>
  <si>
    <t>735152682R</t>
  </si>
  <si>
    <t>Otopná tělesa panelová VK třídesková PN 1,0 MPa, T do 110°C se třemi přídavnými přestupními plochami výšky tělesa 700 mm stavební délky / výkonu 1800 mm / 4901 W</t>
  </si>
  <si>
    <t>-2003085205</t>
  </si>
  <si>
    <t>-1392744118</t>
  </si>
  <si>
    <t>1953677781</t>
  </si>
  <si>
    <t>-13232843</t>
  </si>
  <si>
    <t>734317313</t>
  </si>
  <si>
    <t>-2110255999</t>
  </si>
  <si>
    <t>482695432</t>
  </si>
  <si>
    <t>-2014098497</t>
  </si>
  <si>
    <t>1852574909</t>
  </si>
  <si>
    <t>-425257126</t>
  </si>
  <si>
    <t>623062851</t>
  </si>
  <si>
    <t>1926459745</t>
  </si>
  <si>
    <t>-77251127</t>
  </si>
  <si>
    <t>-1616690914</t>
  </si>
  <si>
    <t>-1244127627</t>
  </si>
  <si>
    <t>1282178591</t>
  </si>
  <si>
    <t>-1905850229</t>
  </si>
  <si>
    <t>90331563</t>
  </si>
  <si>
    <t>1842687618</t>
  </si>
  <si>
    <t>-658363099</t>
  </si>
  <si>
    <t>-308148452</t>
  </si>
  <si>
    <t>1601293321</t>
  </si>
  <si>
    <t>-1877482891</t>
  </si>
  <si>
    <t>-737143706</t>
  </si>
  <si>
    <t>-2099527853</t>
  </si>
  <si>
    <t>741310025</t>
  </si>
  <si>
    <t>Montáž spínačů jedno nebo dvoupólových nástěnných se zapojením vodičů, pro prostředí normální přepínačů, řazení 7-křížových</t>
  </si>
  <si>
    <t>1984613039</t>
  </si>
  <si>
    <t>https://podminky.urs.cz/item/CS_URS_2021_02/741310025</t>
  </si>
  <si>
    <t>1451815492</t>
  </si>
  <si>
    <t>-160360214</t>
  </si>
  <si>
    <t>-596300875</t>
  </si>
  <si>
    <t>-558298905</t>
  </si>
  <si>
    <t>259256099</t>
  </si>
  <si>
    <t>1041281554</t>
  </si>
  <si>
    <t>1236504813</t>
  </si>
  <si>
    <t>1937244362</t>
  </si>
  <si>
    <t>-290801557</t>
  </si>
  <si>
    <t>-412790980</t>
  </si>
  <si>
    <t xml:space="preserve">LED podlinkové svítidlo 32W/230V, včetně transformátoru (viz výkres č. 03)
</t>
  </si>
  <si>
    <t>-1545545715</t>
  </si>
  <si>
    <t>937699684</t>
  </si>
  <si>
    <t>-1593845485</t>
  </si>
  <si>
    <t>60011982</t>
  </si>
  <si>
    <t>1701660583</t>
  </si>
  <si>
    <t>-1436930004</t>
  </si>
  <si>
    <t>37441080</t>
  </si>
  <si>
    <t>2146817643</t>
  </si>
  <si>
    <t>-76653106</t>
  </si>
  <si>
    <t>553608414</t>
  </si>
  <si>
    <t>206459326</t>
  </si>
  <si>
    <t>-2040626528</t>
  </si>
  <si>
    <t>1678947181</t>
  </si>
  <si>
    <t>-1649555291</t>
  </si>
  <si>
    <t>-1029403425</t>
  </si>
  <si>
    <t>-1000511991</t>
  </si>
  <si>
    <t>1227055507</t>
  </si>
  <si>
    <t>-618737970</t>
  </si>
  <si>
    <t>VON - Vedlejší a ostatní náklady</t>
  </si>
  <si>
    <t>VRN - Vedlejší rozpočtové náklady</t>
  </si>
  <si>
    <t>VRN</t>
  </si>
  <si>
    <t>Vedlejší rozpočtové náklady</t>
  </si>
  <si>
    <t>013254000</t>
  </si>
  <si>
    <t>Dokumentace skutečného provedení stavby</t>
  </si>
  <si>
    <t>kpl</t>
  </si>
  <si>
    <t>1024</t>
  </si>
  <si>
    <t>376587444</t>
  </si>
  <si>
    <t>https://podminky.urs.cz/item/CS_URS_2021_02/013254000</t>
  </si>
  <si>
    <t>030001000</t>
  </si>
  <si>
    <t>Zařízení staveniště</t>
  </si>
  <si>
    <t>-920291869</t>
  </si>
  <si>
    <t>https://podminky.urs.cz/item/CS_URS_2021_02/030001000</t>
  </si>
  <si>
    <t>035002000</t>
  </si>
  <si>
    <t>Pronájmy ploch, objektů</t>
  </si>
  <si>
    <t>-831024469</t>
  </si>
  <si>
    <t>https://podminky.urs.cz/item/CS_URS_2021_02/035002000</t>
  </si>
  <si>
    <t>045002000</t>
  </si>
  <si>
    <t>Kompletační a koordinační činnost</t>
  </si>
  <si>
    <t>-412811500</t>
  </si>
  <si>
    <t>https://podminky.urs.cz/item/CS_URS_2021_02/045002000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</si>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</sst>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3254000" TargetMode="External" /><Relationship Id="rId2" Type="http://schemas.openxmlformats.org/officeDocument/2006/relationships/hyperlink" Target="https://podminky.urs.cz/item/CS_URS_2021_02/030001000" TargetMode="External" /><Relationship Id="rId3" Type="http://schemas.openxmlformats.org/officeDocument/2006/relationships/hyperlink" Target="https://podminky.urs.cz/item/CS_URS_2021_02/035002000" TargetMode="External" /><Relationship Id="rId4" Type="http://schemas.openxmlformats.org/officeDocument/2006/relationships/hyperlink" Target="https://podminky.urs.cz/item/CS_URS_2021_02/045002000" TargetMode="External" /><Relationship Id="rId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131101" TargetMode="External" /><Relationship Id="rId2" Type="http://schemas.openxmlformats.org/officeDocument/2006/relationships/hyperlink" Target="https://podminky.urs.cz/item/CS_URS_2021_02/612311111" TargetMode="External" /><Relationship Id="rId3" Type="http://schemas.openxmlformats.org/officeDocument/2006/relationships/hyperlink" Target="https://podminky.urs.cz/item/CS_URS_2021_02/612311141" TargetMode="External" /><Relationship Id="rId4" Type="http://schemas.openxmlformats.org/officeDocument/2006/relationships/hyperlink" Target="https://podminky.urs.cz/item/CS_URS_2021_02/619995001" TargetMode="External" /><Relationship Id="rId5" Type="http://schemas.openxmlformats.org/officeDocument/2006/relationships/hyperlink" Target="https://podminky.urs.cz/item/CS_URS_2021_02/632481215" TargetMode="External" /><Relationship Id="rId6" Type="http://schemas.openxmlformats.org/officeDocument/2006/relationships/hyperlink" Target="https://podminky.urs.cz/item/CS_URS_2021_02/642942611" TargetMode="External" /><Relationship Id="rId7" Type="http://schemas.openxmlformats.org/officeDocument/2006/relationships/hyperlink" Target="https://podminky.urs.cz/item/CS_URS_2021_02/55331384" TargetMode="External" /><Relationship Id="rId8" Type="http://schemas.openxmlformats.org/officeDocument/2006/relationships/hyperlink" Target="https://podminky.urs.cz/item/CS_URS_2021_02/55331382" TargetMode="External" /><Relationship Id="rId9" Type="http://schemas.openxmlformats.org/officeDocument/2006/relationships/hyperlink" Target="https://podminky.urs.cz/item/CS_URS_2021_02/642945111" TargetMode="External" /><Relationship Id="rId10" Type="http://schemas.openxmlformats.org/officeDocument/2006/relationships/hyperlink" Target="https://podminky.urs.cz/item/CS_URS_2021_02/949101111" TargetMode="External" /><Relationship Id="rId11" Type="http://schemas.openxmlformats.org/officeDocument/2006/relationships/hyperlink" Target="https://podminky.urs.cz/item/CS_URS_2021_02/952901111" TargetMode="External" /><Relationship Id="rId12" Type="http://schemas.openxmlformats.org/officeDocument/2006/relationships/hyperlink" Target="https://podminky.urs.cz/item/CS_URS_2021_02/965082923" TargetMode="External" /><Relationship Id="rId13" Type="http://schemas.openxmlformats.org/officeDocument/2006/relationships/hyperlink" Target="https://podminky.urs.cz/item/CS_URS_2021_02/967031734" TargetMode="External" /><Relationship Id="rId14" Type="http://schemas.openxmlformats.org/officeDocument/2006/relationships/hyperlink" Target="https://podminky.urs.cz/item/CS_URS_2021_02/967031742" TargetMode="External" /><Relationship Id="rId15" Type="http://schemas.openxmlformats.org/officeDocument/2006/relationships/hyperlink" Target="https://podminky.urs.cz/item/CS_URS_2021_02/968062357" TargetMode="External" /><Relationship Id="rId16" Type="http://schemas.openxmlformats.org/officeDocument/2006/relationships/hyperlink" Target="https://podminky.urs.cz/item/CS_URS_2021_02/968062455" TargetMode="External" /><Relationship Id="rId17" Type="http://schemas.openxmlformats.org/officeDocument/2006/relationships/hyperlink" Target="https://podminky.urs.cz/item/CS_URS_2021_02/978012191" TargetMode="External" /><Relationship Id="rId18" Type="http://schemas.openxmlformats.org/officeDocument/2006/relationships/hyperlink" Target="https://podminky.urs.cz/item/CS_URS_2021_02/978013191" TargetMode="External" /><Relationship Id="rId19" Type="http://schemas.openxmlformats.org/officeDocument/2006/relationships/hyperlink" Target="https://podminky.urs.cz/item/CS_URS_2021_02/978059541" TargetMode="External" /><Relationship Id="rId20" Type="http://schemas.openxmlformats.org/officeDocument/2006/relationships/hyperlink" Target="https://podminky.urs.cz/item/CS_URS_2021_02/997013213" TargetMode="External" /><Relationship Id="rId21" Type="http://schemas.openxmlformats.org/officeDocument/2006/relationships/hyperlink" Target="https://podminky.urs.cz/item/CS_URS_2021_02/997013501" TargetMode="External" /><Relationship Id="rId22" Type="http://schemas.openxmlformats.org/officeDocument/2006/relationships/hyperlink" Target="https://podminky.urs.cz/item/CS_URS_2021_02/997013509" TargetMode="External" /><Relationship Id="rId23" Type="http://schemas.openxmlformats.org/officeDocument/2006/relationships/hyperlink" Target="https://podminky.urs.cz/item/CS_URS_2021_02/997013631" TargetMode="External" /><Relationship Id="rId24" Type="http://schemas.openxmlformats.org/officeDocument/2006/relationships/hyperlink" Target="https://podminky.urs.cz/item/CS_URS_2021_02/998017002" TargetMode="External" /><Relationship Id="rId25" Type="http://schemas.openxmlformats.org/officeDocument/2006/relationships/hyperlink" Target="https://podminky.urs.cz/item/CS_URS_2021_02/713111121" TargetMode="External" /><Relationship Id="rId26" Type="http://schemas.openxmlformats.org/officeDocument/2006/relationships/hyperlink" Target="https://podminky.urs.cz/item/CS_URS_2021_02/63148151" TargetMode="External" /><Relationship Id="rId27" Type="http://schemas.openxmlformats.org/officeDocument/2006/relationships/hyperlink" Target="https://podminky.urs.cz/item/CS_URS_2021_02/713121121" TargetMode="External" /><Relationship Id="rId28" Type="http://schemas.openxmlformats.org/officeDocument/2006/relationships/hyperlink" Target="https://podminky.urs.cz/item/CS_URS_2021_02/63141432" TargetMode="External" /><Relationship Id="rId29" Type="http://schemas.openxmlformats.org/officeDocument/2006/relationships/hyperlink" Target="https://podminky.urs.cz/item/CS_URS_2021_02/27255014" TargetMode="External" /><Relationship Id="rId30" Type="http://schemas.openxmlformats.org/officeDocument/2006/relationships/hyperlink" Target="https://podminky.urs.cz/item/CS_URS_2021_02/998713102" TargetMode="External" /><Relationship Id="rId31" Type="http://schemas.openxmlformats.org/officeDocument/2006/relationships/hyperlink" Target="https://podminky.urs.cz/item/CS_URS_2021_02/998713181" TargetMode="External" /><Relationship Id="rId32" Type="http://schemas.openxmlformats.org/officeDocument/2006/relationships/hyperlink" Target="https://podminky.urs.cz/item/CS_URS_2021_02/762522812" TargetMode="External" /><Relationship Id="rId33" Type="http://schemas.openxmlformats.org/officeDocument/2006/relationships/hyperlink" Target="https://podminky.urs.cz/item/CS_URS_2021_02/763113341" TargetMode="External" /><Relationship Id="rId34" Type="http://schemas.openxmlformats.org/officeDocument/2006/relationships/hyperlink" Target="https://podminky.urs.cz/item/CS_URS_2021_02/763131411" TargetMode="External" /><Relationship Id="rId35" Type="http://schemas.openxmlformats.org/officeDocument/2006/relationships/hyperlink" Target="https://podminky.urs.cz/item/CS_URS_2021_02/763131411" TargetMode="External" /><Relationship Id="rId36" Type="http://schemas.openxmlformats.org/officeDocument/2006/relationships/hyperlink" Target="https://podminky.urs.cz/item/CS_URS_2021_02/763131451" TargetMode="External" /><Relationship Id="rId37" Type="http://schemas.openxmlformats.org/officeDocument/2006/relationships/hyperlink" Target="https://podminky.urs.cz/item/CS_URS_2021_02/763153401" TargetMode="External" /><Relationship Id="rId38" Type="http://schemas.openxmlformats.org/officeDocument/2006/relationships/hyperlink" Target="https://podminky.urs.cz/item/CS_URS_2021_02/763251391" TargetMode="External" /><Relationship Id="rId39" Type="http://schemas.openxmlformats.org/officeDocument/2006/relationships/hyperlink" Target="https://podminky.urs.cz/item/CS_URS_2021_02/998763302" TargetMode="External" /><Relationship Id="rId40" Type="http://schemas.openxmlformats.org/officeDocument/2006/relationships/hyperlink" Target="https://podminky.urs.cz/item/CS_URS_2021_02/998763381" TargetMode="External" /><Relationship Id="rId41" Type="http://schemas.openxmlformats.org/officeDocument/2006/relationships/hyperlink" Target="https://podminky.urs.cz/item/CS_URS_2021_02/764002851" TargetMode="External" /><Relationship Id="rId42" Type="http://schemas.openxmlformats.org/officeDocument/2006/relationships/hyperlink" Target="https://podminky.urs.cz/item/CS_URS_2021_02/764216604" TargetMode="External" /><Relationship Id="rId43" Type="http://schemas.openxmlformats.org/officeDocument/2006/relationships/hyperlink" Target="https://podminky.urs.cz/item/CS_URS_2021_02/764216665" TargetMode="External" /><Relationship Id="rId44" Type="http://schemas.openxmlformats.org/officeDocument/2006/relationships/hyperlink" Target="https://podminky.urs.cz/item/CS_URS_2021_02/998764102" TargetMode="External" /><Relationship Id="rId45" Type="http://schemas.openxmlformats.org/officeDocument/2006/relationships/hyperlink" Target="https://podminky.urs.cz/item/CS_URS_2021_02/998764181" TargetMode="External" /><Relationship Id="rId46" Type="http://schemas.openxmlformats.org/officeDocument/2006/relationships/hyperlink" Target="https://podminky.urs.cz/item/CS_URS_2021_02/766441822" TargetMode="External" /><Relationship Id="rId47" Type="http://schemas.openxmlformats.org/officeDocument/2006/relationships/hyperlink" Target="https://podminky.urs.cz/item/CS_URS_2021_02/766622132" TargetMode="External" /><Relationship Id="rId48" Type="http://schemas.openxmlformats.org/officeDocument/2006/relationships/hyperlink" Target="https://podminky.urs.cz/item/CS_URS_2021_02/766660001" TargetMode="External" /><Relationship Id="rId49" Type="http://schemas.openxmlformats.org/officeDocument/2006/relationships/hyperlink" Target="https://podminky.urs.cz/item/CS_URS_2021_02/61162085" TargetMode="External" /><Relationship Id="rId50" Type="http://schemas.openxmlformats.org/officeDocument/2006/relationships/hyperlink" Target="https://podminky.urs.cz/item/CS_URS_2021_02/61162086" TargetMode="External" /><Relationship Id="rId51" Type="http://schemas.openxmlformats.org/officeDocument/2006/relationships/hyperlink" Target="https://podminky.urs.cz/item/CS_URS_2021_02/766660041" TargetMode="External" /><Relationship Id="rId52" Type="http://schemas.openxmlformats.org/officeDocument/2006/relationships/hyperlink" Target="https://podminky.urs.cz/item/CS_URS_2021_02/766660352" TargetMode="External" /><Relationship Id="rId53" Type="http://schemas.openxmlformats.org/officeDocument/2006/relationships/hyperlink" Target="https://podminky.urs.cz/item/CS_URS_2021_02/61182351" TargetMode="External" /><Relationship Id="rId54" Type="http://schemas.openxmlformats.org/officeDocument/2006/relationships/hyperlink" Target="https://podminky.urs.cz/item/CS_URS_2021_02/766660729" TargetMode="External" /><Relationship Id="rId55" Type="http://schemas.openxmlformats.org/officeDocument/2006/relationships/hyperlink" Target="https://podminky.urs.cz/item/CS_URS_2021_02/766660735" TargetMode="External" /><Relationship Id="rId56" Type="http://schemas.openxmlformats.org/officeDocument/2006/relationships/hyperlink" Target="https://podminky.urs.cz/item/CS_URS_2021_02/766694112" TargetMode="External" /><Relationship Id="rId57" Type="http://schemas.openxmlformats.org/officeDocument/2006/relationships/hyperlink" Target="https://podminky.urs.cz/item/CS_URS_2021_02/61144405" TargetMode="External" /><Relationship Id="rId58" Type="http://schemas.openxmlformats.org/officeDocument/2006/relationships/hyperlink" Target="https://podminky.urs.cz/item/CS_URS_2021_02/61144019" TargetMode="External" /><Relationship Id="rId59" Type="http://schemas.openxmlformats.org/officeDocument/2006/relationships/hyperlink" Target="https://podminky.urs.cz/item/CS_URS_2021_02/766695213" TargetMode="External" /><Relationship Id="rId60" Type="http://schemas.openxmlformats.org/officeDocument/2006/relationships/hyperlink" Target="https://podminky.urs.cz/item/CS_URS_2021_02/61187161" TargetMode="External" /><Relationship Id="rId61" Type="http://schemas.openxmlformats.org/officeDocument/2006/relationships/hyperlink" Target="https://podminky.urs.cz/item/CS_URS_2021_02/998766102" TargetMode="External" /><Relationship Id="rId62" Type="http://schemas.openxmlformats.org/officeDocument/2006/relationships/hyperlink" Target="https://podminky.urs.cz/item/CS_URS_2021_02/998766181" TargetMode="External" /><Relationship Id="rId63" Type="http://schemas.openxmlformats.org/officeDocument/2006/relationships/hyperlink" Target="https://podminky.urs.cz/item/CS_URS_2021_02/767821112" TargetMode="External" /><Relationship Id="rId64" Type="http://schemas.openxmlformats.org/officeDocument/2006/relationships/hyperlink" Target="https://podminky.urs.cz/item/CS_URS_2021_02/55348112" TargetMode="External" /><Relationship Id="rId65" Type="http://schemas.openxmlformats.org/officeDocument/2006/relationships/hyperlink" Target="https://podminky.urs.cz/item/CS_URS_2021_02/998767102" TargetMode="External" /><Relationship Id="rId66" Type="http://schemas.openxmlformats.org/officeDocument/2006/relationships/hyperlink" Target="https://podminky.urs.cz/item/CS_URS_2021_02/998767181" TargetMode="External" /><Relationship Id="rId67" Type="http://schemas.openxmlformats.org/officeDocument/2006/relationships/hyperlink" Target="https://podminky.urs.cz/item/CS_URS_2021_02/771111011" TargetMode="External" /><Relationship Id="rId68" Type="http://schemas.openxmlformats.org/officeDocument/2006/relationships/hyperlink" Target="https://podminky.urs.cz/item/CS_URS_2021_02/771121011" TargetMode="External" /><Relationship Id="rId69" Type="http://schemas.openxmlformats.org/officeDocument/2006/relationships/hyperlink" Target="https://podminky.urs.cz/item/CS_URS_2021_02/771473112" TargetMode="External" /><Relationship Id="rId70" Type="http://schemas.openxmlformats.org/officeDocument/2006/relationships/hyperlink" Target="https://podminky.urs.cz/item/CS_URS_2021_02/771571810" TargetMode="External" /><Relationship Id="rId71" Type="http://schemas.openxmlformats.org/officeDocument/2006/relationships/hyperlink" Target="https://podminky.urs.cz/item/CS_URS_2021_02/771574112" TargetMode="External" /><Relationship Id="rId72" Type="http://schemas.openxmlformats.org/officeDocument/2006/relationships/hyperlink" Target="https://podminky.urs.cz/item/CS_URS_2021_02/59761003" TargetMode="External" /><Relationship Id="rId73" Type="http://schemas.openxmlformats.org/officeDocument/2006/relationships/hyperlink" Target="https://podminky.urs.cz/item/CS_URS_2021_02/771591112" TargetMode="External" /><Relationship Id="rId74" Type="http://schemas.openxmlformats.org/officeDocument/2006/relationships/hyperlink" Target="https://podminky.urs.cz/item/CS_URS_2021_02/771591184" TargetMode="External" /><Relationship Id="rId75" Type="http://schemas.openxmlformats.org/officeDocument/2006/relationships/hyperlink" Target="https://podminky.urs.cz/item/CS_URS_2021_02/771591241" TargetMode="External" /><Relationship Id="rId76" Type="http://schemas.openxmlformats.org/officeDocument/2006/relationships/hyperlink" Target="https://podminky.urs.cz/item/CS_URS_2021_02/771591242" TargetMode="External" /><Relationship Id="rId77" Type="http://schemas.openxmlformats.org/officeDocument/2006/relationships/hyperlink" Target="https://podminky.urs.cz/item/CS_URS_2021_02/771591264" TargetMode="External" /><Relationship Id="rId78" Type="http://schemas.openxmlformats.org/officeDocument/2006/relationships/hyperlink" Target="https://podminky.urs.cz/item/CS_URS_2021_02/998771102" TargetMode="External" /><Relationship Id="rId79" Type="http://schemas.openxmlformats.org/officeDocument/2006/relationships/hyperlink" Target="https://podminky.urs.cz/item/CS_URS_2021_02/998771181" TargetMode="External" /><Relationship Id="rId80" Type="http://schemas.openxmlformats.org/officeDocument/2006/relationships/hyperlink" Target="https://podminky.urs.cz/item/CS_URS_2021_02/776111311" TargetMode="External" /><Relationship Id="rId81" Type="http://schemas.openxmlformats.org/officeDocument/2006/relationships/hyperlink" Target="https://podminky.urs.cz/item/CS_URS_2021_02/776121111" TargetMode="External" /><Relationship Id="rId82" Type="http://schemas.openxmlformats.org/officeDocument/2006/relationships/hyperlink" Target="https://podminky.urs.cz/item/CS_URS_2021_02/776201811" TargetMode="External" /><Relationship Id="rId83" Type="http://schemas.openxmlformats.org/officeDocument/2006/relationships/hyperlink" Target="https://podminky.urs.cz/item/CS_URS_2021_02/776241111" TargetMode="External" /><Relationship Id="rId84" Type="http://schemas.openxmlformats.org/officeDocument/2006/relationships/hyperlink" Target="https://podminky.urs.cz/item/CS_URS_2021_02/28411012" TargetMode="External" /><Relationship Id="rId85" Type="http://schemas.openxmlformats.org/officeDocument/2006/relationships/hyperlink" Target="https://podminky.urs.cz/item/CS_URS_2021_02/776421111" TargetMode="External" /><Relationship Id="rId86" Type="http://schemas.openxmlformats.org/officeDocument/2006/relationships/hyperlink" Target="https://podminky.urs.cz/item/CS_URS_2021_02/28411009" TargetMode="External" /><Relationship Id="rId87" Type="http://schemas.openxmlformats.org/officeDocument/2006/relationships/hyperlink" Target="https://podminky.urs.cz/item/CS_URS_2021_02/998776102" TargetMode="External" /><Relationship Id="rId88" Type="http://schemas.openxmlformats.org/officeDocument/2006/relationships/hyperlink" Target="https://podminky.urs.cz/item/CS_URS_2021_02/998776181" TargetMode="External" /><Relationship Id="rId89" Type="http://schemas.openxmlformats.org/officeDocument/2006/relationships/hyperlink" Target="https://podminky.urs.cz/item/CS_URS_2021_02/781111011" TargetMode="External" /><Relationship Id="rId90" Type="http://schemas.openxmlformats.org/officeDocument/2006/relationships/hyperlink" Target="https://podminky.urs.cz/item/CS_URS_2021_02/781121011" TargetMode="External" /><Relationship Id="rId91" Type="http://schemas.openxmlformats.org/officeDocument/2006/relationships/hyperlink" Target="https://podminky.urs.cz/item/CS_URS_2021_02/781131112" TargetMode="External" /><Relationship Id="rId92" Type="http://schemas.openxmlformats.org/officeDocument/2006/relationships/hyperlink" Target="https://podminky.urs.cz/item/CS_URS_2021_02/781131232" TargetMode="External" /><Relationship Id="rId93" Type="http://schemas.openxmlformats.org/officeDocument/2006/relationships/hyperlink" Target="https://podminky.urs.cz/item/CS_URS_2021_02/781474112" TargetMode="External" /><Relationship Id="rId94" Type="http://schemas.openxmlformats.org/officeDocument/2006/relationships/hyperlink" Target="https://podminky.urs.cz/item/CS_URS_2021_02/59761026" TargetMode="External" /><Relationship Id="rId95" Type="http://schemas.openxmlformats.org/officeDocument/2006/relationships/hyperlink" Target="https://podminky.urs.cz/item/CS_URS_2021_02/998781102" TargetMode="External" /><Relationship Id="rId96" Type="http://schemas.openxmlformats.org/officeDocument/2006/relationships/hyperlink" Target="https://podminky.urs.cz/item/CS_URS_2021_02/998781181" TargetMode="External" /><Relationship Id="rId97" Type="http://schemas.openxmlformats.org/officeDocument/2006/relationships/hyperlink" Target="https://podminky.urs.cz/item/CS_URS_2021_02/783301311" TargetMode="External" /><Relationship Id="rId98" Type="http://schemas.openxmlformats.org/officeDocument/2006/relationships/hyperlink" Target="https://podminky.urs.cz/item/CS_URS_2021_02/783314201" TargetMode="External" /><Relationship Id="rId99" Type="http://schemas.openxmlformats.org/officeDocument/2006/relationships/hyperlink" Target="https://podminky.urs.cz/item/CS_URS_2021_02/783317101" TargetMode="External" /><Relationship Id="rId100" Type="http://schemas.openxmlformats.org/officeDocument/2006/relationships/hyperlink" Target="https://podminky.urs.cz/item/CS_URS_2021_02/784111001" TargetMode="External" /><Relationship Id="rId101" Type="http://schemas.openxmlformats.org/officeDocument/2006/relationships/hyperlink" Target="https://podminky.urs.cz/item/CS_URS_2021_02/784181121" TargetMode="External" /><Relationship Id="rId102" Type="http://schemas.openxmlformats.org/officeDocument/2006/relationships/hyperlink" Target="https://podminky.urs.cz/item/CS_URS_2021_02/784211101" TargetMode="External" /><Relationship Id="rId10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135101" TargetMode="External" /><Relationship Id="rId2" Type="http://schemas.openxmlformats.org/officeDocument/2006/relationships/hyperlink" Target="https://podminky.urs.cz/item/CS_URS_2021_02/974031153" TargetMode="External" /><Relationship Id="rId3" Type="http://schemas.openxmlformats.org/officeDocument/2006/relationships/hyperlink" Target="https://podminky.urs.cz/item/CS_URS_2021_02/997013213" TargetMode="External" /><Relationship Id="rId4" Type="http://schemas.openxmlformats.org/officeDocument/2006/relationships/hyperlink" Target="https://podminky.urs.cz/item/CS_URS_2021_02/997013501" TargetMode="External" /><Relationship Id="rId5" Type="http://schemas.openxmlformats.org/officeDocument/2006/relationships/hyperlink" Target="https://podminky.urs.cz/item/CS_URS_2021_02/997013509" TargetMode="External" /><Relationship Id="rId6" Type="http://schemas.openxmlformats.org/officeDocument/2006/relationships/hyperlink" Target="https://podminky.urs.cz/item/CS_URS_2021_02/997013631" TargetMode="External" /><Relationship Id="rId7" Type="http://schemas.openxmlformats.org/officeDocument/2006/relationships/hyperlink" Target="https://podminky.urs.cz/item/CS_URS_2021_02/998017002" TargetMode="External" /><Relationship Id="rId8" Type="http://schemas.openxmlformats.org/officeDocument/2006/relationships/hyperlink" Target="https://podminky.urs.cz/item/CS_URS_2021_02/721174042" TargetMode="External" /><Relationship Id="rId9" Type="http://schemas.openxmlformats.org/officeDocument/2006/relationships/hyperlink" Target="https://podminky.urs.cz/item/CS_URS_2021_02/721174043" TargetMode="External" /><Relationship Id="rId10" Type="http://schemas.openxmlformats.org/officeDocument/2006/relationships/hyperlink" Target="https://podminky.urs.cz/item/CS_URS_2021_02/721174044" TargetMode="External" /><Relationship Id="rId11" Type="http://schemas.openxmlformats.org/officeDocument/2006/relationships/hyperlink" Target="https://podminky.urs.cz/item/CS_URS_2021_02/721174045" TargetMode="External" /><Relationship Id="rId12" Type="http://schemas.openxmlformats.org/officeDocument/2006/relationships/hyperlink" Target="https://podminky.urs.cz/item/CS_URS_2021_02/721194104" TargetMode="External" /><Relationship Id="rId13" Type="http://schemas.openxmlformats.org/officeDocument/2006/relationships/hyperlink" Target="https://podminky.urs.cz/item/CS_URS_2021_02/721194105" TargetMode="External" /><Relationship Id="rId14" Type="http://schemas.openxmlformats.org/officeDocument/2006/relationships/hyperlink" Target="https://podminky.urs.cz/item/CS_URS_2021_02/721194109" TargetMode="External" /><Relationship Id="rId15" Type="http://schemas.openxmlformats.org/officeDocument/2006/relationships/hyperlink" Target="https://podminky.urs.cz/item/CS_URS_2021_02/28615571" TargetMode="External" /><Relationship Id="rId16" Type="http://schemas.openxmlformats.org/officeDocument/2006/relationships/hyperlink" Target="https://podminky.urs.cz/item/CS_URS_2021_02/28615572" TargetMode="External" /><Relationship Id="rId17" Type="http://schemas.openxmlformats.org/officeDocument/2006/relationships/hyperlink" Target="https://podminky.urs.cz/item/CS_URS_2021_02/28615573" TargetMode="External" /><Relationship Id="rId18" Type="http://schemas.openxmlformats.org/officeDocument/2006/relationships/hyperlink" Target="https://podminky.urs.cz/item/CS_URS_2021_02/721290111" TargetMode="External" /><Relationship Id="rId19" Type="http://schemas.openxmlformats.org/officeDocument/2006/relationships/hyperlink" Target="https://podminky.urs.cz/item/CS_URS_2021_02/998721102" TargetMode="External" /><Relationship Id="rId20" Type="http://schemas.openxmlformats.org/officeDocument/2006/relationships/hyperlink" Target="https://podminky.urs.cz/item/CS_URS_2021_02/998721181" TargetMode="External" /><Relationship Id="rId21" Type="http://schemas.openxmlformats.org/officeDocument/2006/relationships/hyperlink" Target="https://podminky.urs.cz/item/CS_URS_2021_02/722130801" TargetMode="External" /><Relationship Id="rId22" Type="http://schemas.openxmlformats.org/officeDocument/2006/relationships/hyperlink" Target="https://podminky.urs.cz/item/CS_URS_2021_02/722174021" TargetMode="External" /><Relationship Id="rId23" Type="http://schemas.openxmlformats.org/officeDocument/2006/relationships/hyperlink" Target="https://podminky.urs.cz/item/CS_URS_2021_02/722174022" TargetMode="External" /><Relationship Id="rId24" Type="http://schemas.openxmlformats.org/officeDocument/2006/relationships/hyperlink" Target="https://podminky.urs.cz/item/CS_URS_2021_02/722174023" TargetMode="External" /><Relationship Id="rId25" Type="http://schemas.openxmlformats.org/officeDocument/2006/relationships/hyperlink" Target="https://podminky.urs.cz/item/CS_URS_2021_02/722181231" TargetMode="External" /><Relationship Id="rId26" Type="http://schemas.openxmlformats.org/officeDocument/2006/relationships/hyperlink" Target="https://podminky.urs.cz/item/CS_URS_2021_02/722181232" TargetMode="External" /><Relationship Id="rId27" Type="http://schemas.openxmlformats.org/officeDocument/2006/relationships/hyperlink" Target="https://podminky.urs.cz/item/CS_URS_2021_02/722190401" TargetMode="External" /><Relationship Id="rId28" Type="http://schemas.openxmlformats.org/officeDocument/2006/relationships/hyperlink" Target="https://podminky.urs.cz/item/CS_URS_2021_02/55190005" TargetMode="External" /><Relationship Id="rId29" Type="http://schemas.openxmlformats.org/officeDocument/2006/relationships/hyperlink" Target="https://podminky.urs.cz/item/CS_URS_2021_02/722220151" TargetMode="External" /><Relationship Id="rId30" Type="http://schemas.openxmlformats.org/officeDocument/2006/relationships/hyperlink" Target="https://podminky.urs.cz/item/CS_URS_2021_02/722220161" TargetMode="External" /><Relationship Id="rId31" Type="http://schemas.openxmlformats.org/officeDocument/2006/relationships/hyperlink" Target="https://podminky.urs.cz/item/CS_URS_2021_02/722232011" TargetMode="External" /><Relationship Id="rId32" Type="http://schemas.openxmlformats.org/officeDocument/2006/relationships/hyperlink" Target="https://podminky.urs.cz/item/CS_URS_2021_02/722232012" TargetMode="External" /><Relationship Id="rId33" Type="http://schemas.openxmlformats.org/officeDocument/2006/relationships/hyperlink" Target="https://podminky.urs.cz/item/CS_URS_2021_02/722239102" TargetMode="External" /><Relationship Id="rId34" Type="http://schemas.openxmlformats.org/officeDocument/2006/relationships/hyperlink" Target="https://podminky.urs.cz/item/CS_URS_2021_02/722262211" TargetMode="External" /><Relationship Id="rId35" Type="http://schemas.openxmlformats.org/officeDocument/2006/relationships/hyperlink" Target="https://podminky.urs.cz/item/CS_URS_2021_02/722290226" TargetMode="External" /><Relationship Id="rId36" Type="http://schemas.openxmlformats.org/officeDocument/2006/relationships/hyperlink" Target="https://podminky.urs.cz/item/CS_URS_2021_02/722290822" TargetMode="External" /><Relationship Id="rId37" Type="http://schemas.openxmlformats.org/officeDocument/2006/relationships/hyperlink" Target="https://podminky.urs.cz/item/CS_URS_2021_02/998722102" TargetMode="External" /><Relationship Id="rId38" Type="http://schemas.openxmlformats.org/officeDocument/2006/relationships/hyperlink" Target="https://podminky.urs.cz/item/CS_URS_2021_02/998722181" TargetMode="External" /><Relationship Id="rId39" Type="http://schemas.openxmlformats.org/officeDocument/2006/relationships/hyperlink" Target="https://podminky.urs.cz/item/CS_URS_2021_02/721226512" TargetMode="External" /><Relationship Id="rId40" Type="http://schemas.openxmlformats.org/officeDocument/2006/relationships/hyperlink" Target="https://podminky.urs.cz/item/CS_URS_2021_02/725110814" TargetMode="External" /><Relationship Id="rId41" Type="http://schemas.openxmlformats.org/officeDocument/2006/relationships/hyperlink" Target="https://podminky.urs.cz/item/CS_URS_2021_02/725119125" TargetMode="External" /><Relationship Id="rId42" Type="http://schemas.openxmlformats.org/officeDocument/2006/relationships/hyperlink" Target="https://podminky.urs.cz/item/CS_URS_2021_02/64236091" TargetMode="External" /><Relationship Id="rId43" Type="http://schemas.openxmlformats.org/officeDocument/2006/relationships/hyperlink" Target="https://podminky.urs.cz/item/CS_URS_2021_02/725210821" TargetMode="External" /><Relationship Id="rId44" Type="http://schemas.openxmlformats.org/officeDocument/2006/relationships/hyperlink" Target="https://podminky.urs.cz/item/CS_URS_2021_02/725219102" TargetMode="External" /><Relationship Id="rId45" Type="http://schemas.openxmlformats.org/officeDocument/2006/relationships/hyperlink" Target="https://podminky.urs.cz/item/CS_URS_2021_02/64211005" TargetMode="External" /><Relationship Id="rId46" Type="http://schemas.openxmlformats.org/officeDocument/2006/relationships/hyperlink" Target="https://podminky.urs.cz/item/CS_URS_2021_02/725219102" TargetMode="External" /><Relationship Id="rId47" Type="http://schemas.openxmlformats.org/officeDocument/2006/relationships/hyperlink" Target="https://podminky.urs.cz/item/CS_URS_2021_02/64221042" TargetMode="External" /><Relationship Id="rId48" Type="http://schemas.openxmlformats.org/officeDocument/2006/relationships/hyperlink" Target="https://podminky.urs.cz/item/CS_URS_2021_02/725220831" TargetMode="External" /><Relationship Id="rId49" Type="http://schemas.openxmlformats.org/officeDocument/2006/relationships/hyperlink" Target="https://podminky.urs.cz/item/CS_URS_2021_02/725243902" TargetMode="External" /><Relationship Id="rId50" Type="http://schemas.openxmlformats.org/officeDocument/2006/relationships/hyperlink" Target="https://podminky.urs.cz/item/CS_URS_2021_02/55484431" TargetMode="External" /><Relationship Id="rId51" Type="http://schemas.openxmlformats.org/officeDocument/2006/relationships/hyperlink" Target="https://podminky.urs.cz/item/CS_URS_2021_02/64293851" TargetMode="External" /><Relationship Id="rId52" Type="http://schemas.openxmlformats.org/officeDocument/2006/relationships/hyperlink" Target="https://podminky.urs.cz/item/CS_URS_2021_02/725310821" TargetMode="External" /><Relationship Id="rId53" Type="http://schemas.openxmlformats.org/officeDocument/2006/relationships/hyperlink" Target="https://podminky.urs.cz/item/CS_URS_2021_02/725524800" TargetMode="External" /><Relationship Id="rId54" Type="http://schemas.openxmlformats.org/officeDocument/2006/relationships/hyperlink" Target="https://podminky.urs.cz/item/CS_URS_2021_02/725530823" TargetMode="External" /><Relationship Id="rId55" Type="http://schemas.openxmlformats.org/officeDocument/2006/relationships/hyperlink" Target="https://podminky.urs.cz/item/CS_URS_2021_02/725539206" TargetMode="External" /><Relationship Id="rId56" Type="http://schemas.openxmlformats.org/officeDocument/2006/relationships/hyperlink" Target="https://podminky.urs.cz/item/CS_URS_2021_02/48438693" TargetMode="External" /><Relationship Id="rId57" Type="http://schemas.openxmlformats.org/officeDocument/2006/relationships/hyperlink" Target="https://podminky.urs.cz/item/CS_URS_2021_02/725590812" TargetMode="External" /><Relationship Id="rId58" Type="http://schemas.openxmlformats.org/officeDocument/2006/relationships/hyperlink" Target="https://podminky.urs.cz/item/CS_URS_2021_02/725820801" TargetMode="External" /><Relationship Id="rId59" Type="http://schemas.openxmlformats.org/officeDocument/2006/relationships/hyperlink" Target="https://podminky.urs.cz/item/CS_URS_2021_02/725821321" TargetMode="External" /><Relationship Id="rId60" Type="http://schemas.openxmlformats.org/officeDocument/2006/relationships/hyperlink" Target="https://podminky.urs.cz/item/CS_URS_2021_02/725829131" TargetMode="External" /><Relationship Id="rId61" Type="http://schemas.openxmlformats.org/officeDocument/2006/relationships/hyperlink" Target="https://podminky.urs.cz/item/CS_URS_2021_02/55144047" TargetMode="External" /><Relationship Id="rId62" Type="http://schemas.openxmlformats.org/officeDocument/2006/relationships/hyperlink" Target="https://podminky.urs.cz/item/CS_URS_2021_02/725840860" TargetMode="External" /><Relationship Id="rId63" Type="http://schemas.openxmlformats.org/officeDocument/2006/relationships/hyperlink" Target="https://podminky.urs.cz/item/CS_URS_2021_02/725841332" TargetMode="External" /><Relationship Id="rId64" Type="http://schemas.openxmlformats.org/officeDocument/2006/relationships/hyperlink" Target="https://podminky.urs.cz/item/CS_URS_2021_02/725860811" TargetMode="External" /><Relationship Id="rId65" Type="http://schemas.openxmlformats.org/officeDocument/2006/relationships/hyperlink" Target="https://podminky.urs.cz/item/CS_URS_2021_02/725861102" TargetMode="External" /><Relationship Id="rId66" Type="http://schemas.openxmlformats.org/officeDocument/2006/relationships/hyperlink" Target="https://podminky.urs.cz/item/CS_URS_2021_02/725865312" TargetMode="External" /><Relationship Id="rId67" Type="http://schemas.openxmlformats.org/officeDocument/2006/relationships/hyperlink" Target="https://podminky.urs.cz/item/CS_URS_2021_02/725869203" TargetMode="External" /><Relationship Id="rId68" Type="http://schemas.openxmlformats.org/officeDocument/2006/relationships/hyperlink" Target="https://podminky.urs.cz/item/CS_URS_2021_02/55161101" TargetMode="External" /><Relationship Id="rId69" Type="http://schemas.openxmlformats.org/officeDocument/2006/relationships/hyperlink" Target="https://podminky.urs.cz/item/CS_URS_2021_02/725980123" TargetMode="External" /><Relationship Id="rId70" Type="http://schemas.openxmlformats.org/officeDocument/2006/relationships/hyperlink" Target="https://podminky.urs.cz/item/CS_URS_2021_02/998725102" TargetMode="External" /><Relationship Id="rId71" Type="http://schemas.openxmlformats.org/officeDocument/2006/relationships/hyperlink" Target="https://podminky.urs.cz/item/CS_URS_2021_02/998725181" TargetMode="External" /><Relationship Id="rId72" Type="http://schemas.openxmlformats.org/officeDocument/2006/relationships/hyperlink" Target="https://podminky.urs.cz/item/CS_URS_2021_02/726111031" TargetMode="External" /><Relationship Id="rId73" Type="http://schemas.openxmlformats.org/officeDocument/2006/relationships/hyperlink" Target="https://podminky.urs.cz/item/CS_URS_2021_02/998726112" TargetMode="External" /><Relationship Id="rId74" Type="http://schemas.openxmlformats.org/officeDocument/2006/relationships/hyperlink" Target="https://podminky.urs.cz/item/CS_URS_2021_02/998726181" TargetMode="External" /><Relationship Id="rId75" Type="http://schemas.openxmlformats.org/officeDocument/2006/relationships/hyperlink" Target="https://podminky.urs.cz/item/CS_URS_2021_02/HZS2492" TargetMode="External" /><Relationship Id="rId7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97013213" TargetMode="External" /><Relationship Id="rId2" Type="http://schemas.openxmlformats.org/officeDocument/2006/relationships/hyperlink" Target="https://podminky.urs.cz/item/CS_URS_2021_02/997013501" TargetMode="External" /><Relationship Id="rId3" Type="http://schemas.openxmlformats.org/officeDocument/2006/relationships/hyperlink" Target="https://podminky.urs.cz/item/CS_URS_2021_02/997013509" TargetMode="External" /><Relationship Id="rId4" Type="http://schemas.openxmlformats.org/officeDocument/2006/relationships/hyperlink" Target="https://podminky.urs.cz/item/CS_URS_2021_02/997013631" TargetMode="External" /><Relationship Id="rId5" Type="http://schemas.openxmlformats.org/officeDocument/2006/relationships/hyperlink" Target="https://podminky.urs.cz/item/CS_URS_2021_02/731200813" TargetMode="External" /><Relationship Id="rId6" Type="http://schemas.openxmlformats.org/officeDocument/2006/relationships/hyperlink" Target="https://podminky.urs.cz/item/CS_URS_2021_02/731251114" TargetMode="External" /><Relationship Id="rId7" Type="http://schemas.openxmlformats.org/officeDocument/2006/relationships/hyperlink" Target="https://podminky.urs.cz/item/CS_URS_2021_02/735531045" TargetMode="External" /><Relationship Id="rId8" Type="http://schemas.openxmlformats.org/officeDocument/2006/relationships/hyperlink" Target="https://podminky.urs.cz/item/CS_URS_2021_02/731890802" TargetMode="External" /><Relationship Id="rId9" Type="http://schemas.openxmlformats.org/officeDocument/2006/relationships/hyperlink" Target="https://podminky.urs.cz/item/CS_URS_2021_02/998731102" TargetMode="External" /><Relationship Id="rId10" Type="http://schemas.openxmlformats.org/officeDocument/2006/relationships/hyperlink" Target="https://podminky.urs.cz/item/CS_URS_2021_02/998731181" TargetMode="External" /><Relationship Id="rId11" Type="http://schemas.openxmlformats.org/officeDocument/2006/relationships/hyperlink" Target="https://podminky.urs.cz/item/CS_URS_2021_02/733222102" TargetMode="External" /><Relationship Id="rId12" Type="http://schemas.openxmlformats.org/officeDocument/2006/relationships/hyperlink" Target="https://podminky.urs.cz/item/CS_URS_2021_02/733222103" TargetMode="External" /><Relationship Id="rId13" Type="http://schemas.openxmlformats.org/officeDocument/2006/relationships/hyperlink" Target="https://podminky.urs.cz/item/CS_URS_2021_02/733222104" TargetMode="External" /><Relationship Id="rId14" Type="http://schemas.openxmlformats.org/officeDocument/2006/relationships/hyperlink" Target="https://podminky.urs.cz/item/CS_URS_2021_02/733291101" TargetMode="External" /><Relationship Id="rId15" Type="http://schemas.openxmlformats.org/officeDocument/2006/relationships/hyperlink" Target="https://podminky.urs.cz/item/CS_URS_2021_02/733811241" TargetMode="External" /><Relationship Id="rId16" Type="http://schemas.openxmlformats.org/officeDocument/2006/relationships/hyperlink" Target="https://podminky.urs.cz/item/CS_URS_2021_02/998733102" TargetMode="External" /><Relationship Id="rId17" Type="http://schemas.openxmlformats.org/officeDocument/2006/relationships/hyperlink" Target="https://podminky.urs.cz/item/CS_URS_2021_02/998733181" TargetMode="External" /><Relationship Id="rId18" Type="http://schemas.openxmlformats.org/officeDocument/2006/relationships/hyperlink" Target="https://podminky.urs.cz/item/CS_URS_2021_02/734209103" TargetMode="External" /><Relationship Id="rId19" Type="http://schemas.openxmlformats.org/officeDocument/2006/relationships/hyperlink" Target="https://podminky.urs.cz/item/CS_URS_2021_02/734209114" TargetMode="External" /><Relationship Id="rId20" Type="http://schemas.openxmlformats.org/officeDocument/2006/relationships/hyperlink" Target="https://podminky.urs.cz/item/CS_URS_2021_02/734222802" TargetMode="External" /><Relationship Id="rId21" Type="http://schemas.openxmlformats.org/officeDocument/2006/relationships/hyperlink" Target="https://podminky.urs.cz/item/CS_URS_2021_02/734261233" TargetMode="External" /><Relationship Id="rId22" Type="http://schemas.openxmlformats.org/officeDocument/2006/relationships/hyperlink" Target="https://podminky.urs.cz/item/CS_URS_2021_02/734261402" TargetMode="External" /><Relationship Id="rId23" Type="http://schemas.openxmlformats.org/officeDocument/2006/relationships/hyperlink" Target="https://podminky.urs.cz/item/CS_URS_2021_02/734291123" TargetMode="External" /><Relationship Id="rId24" Type="http://schemas.openxmlformats.org/officeDocument/2006/relationships/hyperlink" Target="https://podminky.urs.cz/item/CS_URS_2021_02/734291241" TargetMode="External" /><Relationship Id="rId25" Type="http://schemas.openxmlformats.org/officeDocument/2006/relationships/hyperlink" Target="https://podminky.urs.cz/item/CS_URS_2021_02/734292714" TargetMode="External" /><Relationship Id="rId26" Type="http://schemas.openxmlformats.org/officeDocument/2006/relationships/hyperlink" Target="https://podminky.urs.cz/item/CS_URS_2021_02/998734102" TargetMode="External" /><Relationship Id="rId27" Type="http://schemas.openxmlformats.org/officeDocument/2006/relationships/hyperlink" Target="https://podminky.urs.cz/item/CS_URS_2021_02/998734181" TargetMode="External" /><Relationship Id="rId28" Type="http://schemas.openxmlformats.org/officeDocument/2006/relationships/hyperlink" Target="https://podminky.urs.cz/item/CS_URS_2021_02/735152471" TargetMode="External" /><Relationship Id="rId29" Type="http://schemas.openxmlformats.org/officeDocument/2006/relationships/hyperlink" Target="https://podminky.urs.cz/item/CS_URS_2021_02/735152581" TargetMode="External" /><Relationship Id="rId30" Type="http://schemas.openxmlformats.org/officeDocument/2006/relationships/hyperlink" Target="https://podminky.urs.cz/item/CS_URS_2021_02/735152681" TargetMode="External" /><Relationship Id="rId31" Type="http://schemas.openxmlformats.org/officeDocument/2006/relationships/hyperlink" Target="https://podminky.urs.cz/item/CS_URS_2021_02/735164522" TargetMode="External" /><Relationship Id="rId32" Type="http://schemas.openxmlformats.org/officeDocument/2006/relationships/hyperlink" Target="https://podminky.urs.cz/item/CS_URS_2021_02/735531045" TargetMode="External" /><Relationship Id="rId33" Type="http://schemas.openxmlformats.org/officeDocument/2006/relationships/hyperlink" Target="https://podminky.urs.cz/item/CS_URS_2021_02/998735102" TargetMode="External" /><Relationship Id="rId34" Type="http://schemas.openxmlformats.org/officeDocument/2006/relationships/hyperlink" Target="https://podminky.urs.cz/item/CS_URS_2021_02/998735181" TargetMode="External" /><Relationship Id="rId35" Type="http://schemas.openxmlformats.org/officeDocument/2006/relationships/hyperlink" Target="https://podminky.urs.cz/item/CS_URS_2021_02/HZS2492" TargetMode="External" /><Relationship Id="rId36" Type="http://schemas.openxmlformats.org/officeDocument/2006/relationships/hyperlink" Target="https://podminky.urs.cz/item/CS_URS_2021_02/HZS4231" TargetMode="External" /><Relationship Id="rId3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1110063" TargetMode="External" /><Relationship Id="rId2" Type="http://schemas.openxmlformats.org/officeDocument/2006/relationships/hyperlink" Target="https://podminky.urs.cz/item/CS_URS_2021_02/34571064" TargetMode="External" /><Relationship Id="rId3" Type="http://schemas.openxmlformats.org/officeDocument/2006/relationships/hyperlink" Target="https://podminky.urs.cz/item/CS_URS_2021_02/741112001" TargetMode="External" /><Relationship Id="rId4" Type="http://schemas.openxmlformats.org/officeDocument/2006/relationships/hyperlink" Target="https://podminky.urs.cz/item/CS_URS_2021_02/741122611" TargetMode="External" /><Relationship Id="rId5" Type="http://schemas.openxmlformats.org/officeDocument/2006/relationships/hyperlink" Target="https://podminky.urs.cz/item/CS_URS_2021_02/34111036" TargetMode="External" /><Relationship Id="rId6" Type="http://schemas.openxmlformats.org/officeDocument/2006/relationships/hyperlink" Target="https://podminky.urs.cz/item/CS_URS_2021_02/34111030" TargetMode="External" /><Relationship Id="rId7" Type="http://schemas.openxmlformats.org/officeDocument/2006/relationships/hyperlink" Target="https://podminky.urs.cz/item/CS_URS_2021_02/741122641" TargetMode="External" /><Relationship Id="rId8" Type="http://schemas.openxmlformats.org/officeDocument/2006/relationships/hyperlink" Target="https://podminky.urs.cz/item/CS_URS_2021_02/34111094" TargetMode="External" /><Relationship Id="rId9" Type="http://schemas.openxmlformats.org/officeDocument/2006/relationships/hyperlink" Target="https://podminky.urs.cz/item/CS_URS_2021_02/741310001" TargetMode="External" /><Relationship Id="rId10" Type="http://schemas.openxmlformats.org/officeDocument/2006/relationships/hyperlink" Target="https://podminky.urs.cz/item/CS_URS_2021_02/741310022" TargetMode="External" /><Relationship Id="rId11" Type="http://schemas.openxmlformats.org/officeDocument/2006/relationships/hyperlink" Target="https://podminky.urs.cz/item/CS_URS_2021_02/741310112" TargetMode="External" /><Relationship Id="rId12" Type="http://schemas.openxmlformats.org/officeDocument/2006/relationships/hyperlink" Target="https://podminky.urs.cz/item/CS_URS_2021_02/741313001" TargetMode="External" /><Relationship Id="rId13" Type="http://schemas.openxmlformats.org/officeDocument/2006/relationships/hyperlink" Target="https://podminky.urs.cz/item/CS_URS_2021_02/741313031" TargetMode="External" /><Relationship Id="rId14" Type="http://schemas.openxmlformats.org/officeDocument/2006/relationships/hyperlink" Target="https://podminky.urs.cz/item/CS_URS_2021_02/741370002" TargetMode="External" /><Relationship Id="rId15" Type="http://schemas.openxmlformats.org/officeDocument/2006/relationships/hyperlink" Target="https://podminky.urs.cz/item/CS_URS_2021_02/998741102" TargetMode="External" /><Relationship Id="rId16" Type="http://schemas.openxmlformats.org/officeDocument/2006/relationships/hyperlink" Target="https://podminky.urs.cz/item/CS_URS_2021_02/998741181" TargetMode="External" /><Relationship Id="rId17" Type="http://schemas.openxmlformats.org/officeDocument/2006/relationships/hyperlink" Target="https://podminky.urs.cz/item/CS_URS_2021_02/742220232" TargetMode="External" /><Relationship Id="rId18" Type="http://schemas.openxmlformats.org/officeDocument/2006/relationships/hyperlink" Target="https://podminky.urs.cz/item/CS_URS_2021_02/742420121" TargetMode="External" /><Relationship Id="rId19" Type="http://schemas.openxmlformats.org/officeDocument/2006/relationships/hyperlink" Target="https://podminky.urs.cz/item/CS_URS_2021_02/998742202" TargetMode="External" /><Relationship Id="rId20" Type="http://schemas.openxmlformats.org/officeDocument/2006/relationships/hyperlink" Target="https://podminky.urs.cz/item/CS_URS_2021_02/998742292" TargetMode="External" /><Relationship Id="rId21" Type="http://schemas.openxmlformats.org/officeDocument/2006/relationships/hyperlink" Target="https://podminky.urs.cz/item/CS_URS_2021_02/220270328" TargetMode="External" /><Relationship Id="rId22" Type="http://schemas.openxmlformats.org/officeDocument/2006/relationships/hyperlink" Target="https://podminky.urs.cz/item/CS_URS_2021_02/34140825" TargetMode="External" /><Relationship Id="rId23" Type="http://schemas.openxmlformats.org/officeDocument/2006/relationships/hyperlink" Target="https://podminky.urs.cz/item/CS_URS_2021_02/220320201" TargetMode="External" /><Relationship Id="rId24" Type="http://schemas.openxmlformats.org/officeDocument/2006/relationships/hyperlink" Target="https://podminky.urs.cz/item/CS_URS_2021_02/37414130" TargetMode="External" /><Relationship Id="rId25" Type="http://schemas.openxmlformats.org/officeDocument/2006/relationships/hyperlink" Target="https://podminky.urs.cz/item/CS_URS_2021_02/220320233" TargetMode="External" /><Relationship Id="rId26" Type="http://schemas.openxmlformats.org/officeDocument/2006/relationships/hyperlink" Target="https://podminky.urs.cz/item/CS_URS_2021_02/HZS2491" TargetMode="External" /><Relationship Id="rId27" Type="http://schemas.openxmlformats.org/officeDocument/2006/relationships/hyperlink" Target="https://podminky.urs.cz/item/CS_URS_2021_02/HZS3222" TargetMode="External" /><Relationship Id="rId28" Type="http://schemas.openxmlformats.org/officeDocument/2006/relationships/hyperlink" Target="https://podminky.urs.cz/item/CS_URS_2021_02/HZS4211" TargetMode="External" /><Relationship Id="rId2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131101" TargetMode="External" /><Relationship Id="rId2" Type="http://schemas.openxmlformats.org/officeDocument/2006/relationships/hyperlink" Target="https://podminky.urs.cz/item/CS_URS_2021_02/612311111" TargetMode="External" /><Relationship Id="rId3" Type="http://schemas.openxmlformats.org/officeDocument/2006/relationships/hyperlink" Target="https://podminky.urs.cz/item/CS_URS_2021_02/612311141" TargetMode="External" /><Relationship Id="rId4" Type="http://schemas.openxmlformats.org/officeDocument/2006/relationships/hyperlink" Target="https://podminky.urs.cz/item/CS_URS_2021_02/619995001" TargetMode="External" /><Relationship Id="rId5" Type="http://schemas.openxmlformats.org/officeDocument/2006/relationships/hyperlink" Target="https://podminky.urs.cz/item/CS_URS_2021_02/632481215" TargetMode="External" /><Relationship Id="rId6" Type="http://schemas.openxmlformats.org/officeDocument/2006/relationships/hyperlink" Target="https://podminky.urs.cz/item/CS_URS_2021_02/642942611" TargetMode="External" /><Relationship Id="rId7" Type="http://schemas.openxmlformats.org/officeDocument/2006/relationships/hyperlink" Target="https://podminky.urs.cz/item/CS_URS_2021_02/55331384" TargetMode="External" /><Relationship Id="rId8" Type="http://schemas.openxmlformats.org/officeDocument/2006/relationships/hyperlink" Target="https://podminky.urs.cz/item/CS_URS_2021_02/55331382" TargetMode="External" /><Relationship Id="rId9" Type="http://schemas.openxmlformats.org/officeDocument/2006/relationships/hyperlink" Target="https://podminky.urs.cz/item/CS_URS_2021_02/55331386" TargetMode="External" /><Relationship Id="rId10" Type="http://schemas.openxmlformats.org/officeDocument/2006/relationships/hyperlink" Target="https://podminky.urs.cz/item/CS_URS_2021_02/642945111" TargetMode="External" /><Relationship Id="rId11" Type="http://schemas.openxmlformats.org/officeDocument/2006/relationships/hyperlink" Target="https://podminky.urs.cz/item/CS_URS_2021_02/949101111" TargetMode="External" /><Relationship Id="rId12" Type="http://schemas.openxmlformats.org/officeDocument/2006/relationships/hyperlink" Target="https://podminky.urs.cz/item/CS_URS_2021_02/952901111" TargetMode="External" /><Relationship Id="rId13" Type="http://schemas.openxmlformats.org/officeDocument/2006/relationships/hyperlink" Target="https://podminky.urs.cz/item/CS_URS_2021_02/962031132" TargetMode="External" /><Relationship Id="rId14" Type="http://schemas.openxmlformats.org/officeDocument/2006/relationships/hyperlink" Target="https://podminky.urs.cz/item/CS_URS_2021_02/962032231" TargetMode="External" /><Relationship Id="rId15" Type="http://schemas.openxmlformats.org/officeDocument/2006/relationships/hyperlink" Target="https://podminky.urs.cz/item/CS_URS_2021_02/962032631" TargetMode="External" /><Relationship Id="rId16" Type="http://schemas.openxmlformats.org/officeDocument/2006/relationships/hyperlink" Target="https://podminky.urs.cz/item/CS_URS_2021_02/965081113" TargetMode="External" /><Relationship Id="rId17" Type="http://schemas.openxmlformats.org/officeDocument/2006/relationships/hyperlink" Target="https://podminky.urs.cz/item/CS_URS_2021_02/965082923" TargetMode="External" /><Relationship Id="rId18" Type="http://schemas.openxmlformats.org/officeDocument/2006/relationships/hyperlink" Target="https://podminky.urs.cz/item/CS_URS_2021_02/968062246" TargetMode="External" /><Relationship Id="rId19" Type="http://schemas.openxmlformats.org/officeDocument/2006/relationships/hyperlink" Target="https://podminky.urs.cz/item/CS_URS_2021_02/968062355" TargetMode="External" /><Relationship Id="rId20" Type="http://schemas.openxmlformats.org/officeDocument/2006/relationships/hyperlink" Target="https://podminky.urs.cz/item/CS_URS_2021_02/968062456" TargetMode="External" /><Relationship Id="rId21" Type="http://schemas.openxmlformats.org/officeDocument/2006/relationships/hyperlink" Target="https://podminky.urs.cz/item/CS_URS_2021_02/968062747" TargetMode="External" /><Relationship Id="rId22" Type="http://schemas.openxmlformats.org/officeDocument/2006/relationships/hyperlink" Target="https://podminky.urs.cz/item/CS_URS_2021_02/968072455" TargetMode="External" /><Relationship Id="rId23" Type="http://schemas.openxmlformats.org/officeDocument/2006/relationships/hyperlink" Target="https://podminky.urs.cz/item/CS_URS_2021_02/971033641" TargetMode="External" /><Relationship Id="rId24" Type="http://schemas.openxmlformats.org/officeDocument/2006/relationships/hyperlink" Target="https://podminky.urs.cz/item/CS_URS_2021_02/978013191" TargetMode="External" /><Relationship Id="rId25" Type="http://schemas.openxmlformats.org/officeDocument/2006/relationships/hyperlink" Target="https://podminky.urs.cz/item/CS_URS_2021_02/978059541" TargetMode="External" /><Relationship Id="rId26" Type="http://schemas.openxmlformats.org/officeDocument/2006/relationships/hyperlink" Target="https://podminky.urs.cz/item/CS_URS_2021_02/997013213" TargetMode="External" /><Relationship Id="rId27" Type="http://schemas.openxmlformats.org/officeDocument/2006/relationships/hyperlink" Target="https://podminky.urs.cz/item/CS_URS_2021_02/997013501" TargetMode="External" /><Relationship Id="rId28" Type="http://schemas.openxmlformats.org/officeDocument/2006/relationships/hyperlink" Target="https://podminky.urs.cz/item/CS_URS_2021_02/997013509" TargetMode="External" /><Relationship Id="rId29" Type="http://schemas.openxmlformats.org/officeDocument/2006/relationships/hyperlink" Target="https://podminky.urs.cz/item/CS_URS_2021_02/997013631" TargetMode="External" /><Relationship Id="rId30" Type="http://schemas.openxmlformats.org/officeDocument/2006/relationships/hyperlink" Target="https://podminky.urs.cz/item/CS_URS_2021_02/998017002" TargetMode="External" /><Relationship Id="rId31" Type="http://schemas.openxmlformats.org/officeDocument/2006/relationships/hyperlink" Target="https://podminky.urs.cz/item/CS_URS_2021_02/711131811" TargetMode="External" /><Relationship Id="rId32" Type="http://schemas.openxmlformats.org/officeDocument/2006/relationships/hyperlink" Target="https://podminky.urs.cz/item/CS_URS_2021_02/713110851" TargetMode="External" /><Relationship Id="rId33" Type="http://schemas.openxmlformats.org/officeDocument/2006/relationships/hyperlink" Target="https://podminky.urs.cz/item/CS_URS_2021_02/713121121" TargetMode="External" /><Relationship Id="rId34" Type="http://schemas.openxmlformats.org/officeDocument/2006/relationships/hyperlink" Target="https://podminky.urs.cz/item/CS_URS_2021_02/63141432" TargetMode="External" /><Relationship Id="rId35" Type="http://schemas.openxmlformats.org/officeDocument/2006/relationships/hyperlink" Target="https://podminky.urs.cz/item/CS_URS_2021_02/27255014" TargetMode="External" /><Relationship Id="rId36" Type="http://schemas.openxmlformats.org/officeDocument/2006/relationships/hyperlink" Target="https://podminky.urs.cz/item/CS_URS_2021_02/713151111" TargetMode="External" /><Relationship Id="rId37" Type="http://schemas.openxmlformats.org/officeDocument/2006/relationships/hyperlink" Target="https://podminky.urs.cz/item/CS_URS_2021_02/63141182" TargetMode="External" /><Relationship Id="rId38" Type="http://schemas.openxmlformats.org/officeDocument/2006/relationships/hyperlink" Target="https://podminky.urs.cz/item/CS_URS_2021_02/713151813" TargetMode="External" /><Relationship Id="rId39" Type="http://schemas.openxmlformats.org/officeDocument/2006/relationships/hyperlink" Target="https://podminky.urs.cz/item/CS_URS_2021_02/998713102" TargetMode="External" /><Relationship Id="rId40" Type="http://schemas.openxmlformats.org/officeDocument/2006/relationships/hyperlink" Target="https://podminky.urs.cz/item/CS_URS_2021_02/998713181" TargetMode="External" /><Relationship Id="rId41" Type="http://schemas.openxmlformats.org/officeDocument/2006/relationships/hyperlink" Target="https://podminky.urs.cz/item/CS_URS_2021_02/762522811" TargetMode="External" /><Relationship Id="rId42" Type="http://schemas.openxmlformats.org/officeDocument/2006/relationships/hyperlink" Target="https://podminky.urs.cz/item/CS_URS_2021_02/762526811" TargetMode="External" /><Relationship Id="rId43" Type="http://schemas.openxmlformats.org/officeDocument/2006/relationships/hyperlink" Target="https://podminky.urs.cz/item/CS_URS_2021_02/762841811" TargetMode="External" /><Relationship Id="rId44" Type="http://schemas.openxmlformats.org/officeDocument/2006/relationships/hyperlink" Target="https://podminky.urs.cz/item/CS_URS_2021_02/762841812" TargetMode="External" /><Relationship Id="rId45" Type="http://schemas.openxmlformats.org/officeDocument/2006/relationships/hyperlink" Target="https://podminky.urs.cz/item/CS_URS_2021_02/763112325" TargetMode="External" /><Relationship Id="rId46" Type="http://schemas.openxmlformats.org/officeDocument/2006/relationships/hyperlink" Target="https://podminky.urs.cz/item/CS_URS_2021_02/763112343" TargetMode="External" /><Relationship Id="rId47" Type="http://schemas.openxmlformats.org/officeDocument/2006/relationships/hyperlink" Target="https://podminky.urs.cz/item/CS_URS_2021_02/763113341" TargetMode="External" /><Relationship Id="rId48" Type="http://schemas.openxmlformats.org/officeDocument/2006/relationships/hyperlink" Target="https://podminky.urs.cz/item/CS_URS_2021_02/763153401" TargetMode="External" /><Relationship Id="rId49" Type="http://schemas.openxmlformats.org/officeDocument/2006/relationships/hyperlink" Target="https://podminky.urs.cz/item/CS_URS_2021_02/763161511" TargetMode="External" /><Relationship Id="rId50" Type="http://schemas.openxmlformats.org/officeDocument/2006/relationships/hyperlink" Target="https://podminky.urs.cz/item/CS_URS_2021_02/763161531" TargetMode="External" /><Relationship Id="rId51" Type="http://schemas.openxmlformats.org/officeDocument/2006/relationships/hyperlink" Target="https://podminky.urs.cz/item/CS_URS_2021_02/763182411" TargetMode="External" /><Relationship Id="rId52" Type="http://schemas.openxmlformats.org/officeDocument/2006/relationships/hyperlink" Target="https://podminky.urs.cz/item/CS_URS_2021_02/763251391" TargetMode="External" /><Relationship Id="rId53" Type="http://schemas.openxmlformats.org/officeDocument/2006/relationships/hyperlink" Target="https://podminky.urs.cz/item/CS_URS_2021_02/763251391" TargetMode="External" /><Relationship Id="rId54" Type="http://schemas.openxmlformats.org/officeDocument/2006/relationships/hyperlink" Target="https://podminky.urs.cz/item/CS_URS_2021_02/998763302" TargetMode="External" /><Relationship Id="rId55" Type="http://schemas.openxmlformats.org/officeDocument/2006/relationships/hyperlink" Target="https://podminky.urs.cz/item/CS_URS_2021_02/998763381" TargetMode="External" /><Relationship Id="rId56" Type="http://schemas.openxmlformats.org/officeDocument/2006/relationships/hyperlink" Target="https://podminky.urs.cz/item/CS_URS_2021_02/764002851" TargetMode="External" /><Relationship Id="rId57" Type="http://schemas.openxmlformats.org/officeDocument/2006/relationships/hyperlink" Target="https://podminky.urs.cz/item/CS_URS_2021_02/764216604" TargetMode="External" /><Relationship Id="rId58" Type="http://schemas.openxmlformats.org/officeDocument/2006/relationships/hyperlink" Target="https://podminky.urs.cz/item/CS_URS_2021_02/764216665" TargetMode="External" /><Relationship Id="rId59" Type="http://schemas.openxmlformats.org/officeDocument/2006/relationships/hyperlink" Target="https://podminky.urs.cz/item/CS_URS_2021_02/998764102" TargetMode="External" /><Relationship Id="rId60" Type="http://schemas.openxmlformats.org/officeDocument/2006/relationships/hyperlink" Target="https://podminky.urs.cz/item/CS_URS_2021_02/998764181" TargetMode="External" /><Relationship Id="rId61" Type="http://schemas.openxmlformats.org/officeDocument/2006/relationships/hyperlink" Target="https://podminky.urs.cz/item/CS_URS_2021_02/766411821" TargetMode="External" /><Relationship Id="rId62" Type="http://schemas.openxmlformats.org/officeDocument/2006/relationships/hyperlink" Target="https://podminky.urs.cz/item/CS_URS_2021_02/766411822" TargetMode="External" /><Relationship Id="rId63" Type="http://schemas.openxmlformats.org/officeDocument/2006/relationships/hyperlink" Target="https://podminky.urs.cz/item/CS_URS_2021_02/766622131" TargetMode="External" /><Relationship Id="rId64" Type="http://schemas.openxmlformats.org/officeDocument/2006/relationships/hyperlink" Target="https://podminky.urs.cz/item/CS_URS_2021_02/766622132" TargetMode="External" /><Relationship Id="rId65" Type="http://schemas.openxmlformats.org/officeDocument/2006/relationships/hyperlink" Target="https://podminky.urs.cz/item/CS_URS_2021_02/766622216" TargetMode="External" /><Relationship Id="rId66" Type="http://schemas.openxmlformats.org/officeDocument/2006/relationships/hyperlink" Target="https://podminky.urs.cz/item/CS_URS_2021_02/766660001" TargetMode="External" /><Relationship Id="rId67" Type="http://schemas.openxmlformats.org/officeDocument/2006/relationships/hyperlink" Target="https://podminky.urs.cz/item/CS_URS_2021_02/61162085" TargetMode="External" /><Relationship Id="rId68" Type="http://schemas.openxmlformats.org/officeDocument/2006/relationships/hyperlink" Target="https://podminky.urs.cz/item/CS_URS_2021_02/61162086" TargetMode="External" /><Relationship Id="rId69" Type="http://schemas.openxmlformats.org/officeDocument/2006/relationships/hyperlink" Target="https://podminky.urs.cz/item/CS_URS_2021_02/766660002" TargetMode="External" /><Relationship Id="rId70" Type="http://schemas.openxmlformats.org/officeDocument/2006/relationships/hyperlink" Target="https://podminky.urs.cz/item/CS_URS_2021_02/61162087" TargetMode="External" /><Relationship Id="rId71" Type="http://schemas.openxmlformats.org/officeDocument/2006/relationships/hyperlink" Target="https://podminky.urs.cz/item/CS_URS_2021_02/766660042" TargetMode="External" /><Relationship Id="rId72" Type="http://schemas.openxmlformats.org/officeDocument/2006/relationships/hyperlink" Target="https://podminky.urs.cz/item/CS_URS_2021_02/766660729" TargetMode="External" /><Relationship Id="rId73" Type="http://schemas.openxmlformats.org/officeDocument/2006/relationships/hyperlink" Target="https://podminky.urs.cz/item/CS_URS_2021_02/766660735" TargetMode="External" /><Relationship Id="rId74" Type="http://schemas.openxmlformats.org/officeDocument/2006/relationships/hyperlink" Target="https://podminky.urs.cz/item/CS_URS_2021_02/766694111" TargetMode="External" /><Relationship Id="rId75" Type="http://schemas.openxmlformats.org/officeDocument/2006/relationships/hyperlink" Target="https://podminky.urs.cz/item/CS_URS_2021_02/766694113" TargetMode="External" /><Relationship Id="rId76" Type="http://schemas.openxmlformats.org/officeDocument/2006/relationships/hyperlink" Target="https://podminky.urs.cz/item/CS_URS_2021_02/61144405" TargetMode="External" /><Relationship Id="rId77" Type="http://schemas.openxmlformats.org/officeDocument/2006/relationships/hyperlink" Target="https://podminky.urs.cz/item/CS_URS_2021_02/61144019" TargetMode="External" /><Relationship Id="rId78" Type="http://schemas.openxmlformats.org/officeDocument/2006/relationships/hyperlink" Target="https://podminky.urs.cz/item/CS_URS_2021_02/766695213" TargetMode="External" /><Relationship Id="rId79" Type="http://schemas.openxmlformats.org/officeDocument/2006/relationships/hyperlink" Target="https://podminky.urs.cz/item/CS_URS_2021_02/61187161" TargetMode="External" /><Relationship Id="rId80" Type="http://schemas.openxmlformats.org/officeDocument/2006/relationships/hyperlink" Target="https://podminky.urs.cz/item/CS_URS_2021_02/998766102" TargetMode="External" /><Relationship Id="rId81" Type="http://schemas.openxmlformats.org/officeDocument/2006/relationships/hyperlink" Target="https://podminky.urs.cz/item/CS_URS_2021_02/998766181" TargetMode="External" /><Relationship Id="rId82" Type="http://schemas.openxmlformats.org/officeDocument/2006/relationships/hyperlink" Target="https://podminky.urs.cz/item/CS_URS_2021_02/767821112" TargetMode="External" /><Relationship Id="rId83" Type="http://schemas.openxmlformats.org/officeDocument/2006/relationships/hyperlink" Target="https://podminky.urs.cz/item/CS_URS_2021_02/55348112" TargetMode="External" /><Relationship Id="rId84" Type="http://schemas.openxmlformats.org/officeDocument/2006/relationships/hyperlink" Target="https://podminky.urs.cz/item/CS_URS_2021_02/998767102" TargetMode="External" /><Relationship Id="rId85" Type="http://schemas.openxmlformats.org/officeDocument/2006/relationships/hyperlink" Target="https://podminky.urs.cz/item/CS_URS_2021_02/998767181" TargetMode="External" /><Relationship Id="rId86" Type="http://schemas.openxmlformats.org/officeDocument/2006/relationships/hyperlink" Target="https://podminky.urs.cz/item/CS_URS_2021_02/771111011" TargetMode="External" /><Relationship Id="rId87" Type="http://schemas.openxmlformats.org/officeDocument/2006/relationships/hyperlink" Target="https://podminky.urs.cz/item/CS_URS_2021_02/771121011" TargetMode="External" /><Relationship Id="rId88" Type="http://schemas.openxmlformats.org/officeDocument/2006/relationships/hyperlink" Target="https://podminky.urs.cz/item/CS_URS_2021_02/771473112" TargetMode="External" /><Relationship Id="rId89" Type="http://schemas.openxmlformats.org/officeDocument/2006/relationships/hyperlink" Target="https://podminky.urs.cz/item/CS_URS_2021_02/771571810" TargetMode="External" /><Relationship Id="rId90" Type="http://schemas.openxmlformats.org/officeDocument/2006/relationships/hyperlink" Target="https://podminky.urs.cz/item/CS_URS_2021_02/771574112" TargetMode="External" /><Relationship Id="rId91" Type="http://schemas.openxmlformats.org/officeDocument/2006/relationships/hyperlink" Target="https://podminky.urs.cz/item/CS_URS_2021_02/59761003" TargetMode="External" /><Relationship Id="rId92" Type="http://schemas.openxmlformats.org/officeDocument/2006/relationships/hyperlink" Target="https://podminky.urs.cz/item/CS_URS_2021_02/771591112" TargetMode="External" /><Relationship Id="rId93" Type="http://schemas.openxmlformats.org/officeDocument/2006/relationships/hyperlink" Target="https://podminky.urs.cz/item/CS_URS_2021_02/771591184" TargetMode="External" /><Relationship Id="rId94" Type="http://schemas.openxmlformats.org/officeDocument/2006/relationships/hyperlink" Target="https://podminky.urs.cz/item/CS_URS_2021_02/771591241" TargetMode="External" /><Relationship Id="rId95" Type="http://schemas.openxmlformats.org/officeDocument/2006/relationships/hyperlink" Target="https://podminky.urs.cz/item/CS_URS_2021_02/771591242" TargetMode="External" /><Relationship Id="rId96" Type="http://schemas.openxmlformats.org/officeDocument/2006/relationships/hyperlink" Target="https://podminky.urs.cz/item/CS_URS_2021_02/771591264" TargetMode="External" /><Relationship Id="rId97" Type="http://schemas.openxmlformats.org/officeDocument/2006/relationships/hyperlink" Target="https://podminky.urs.cz/item/CS_URS_2021_02/998771102" TargetMode="External" /><Relationship Id="rId98" Type="http://schemas.openxmlformats.org/officeDocument/2006/relationships/hyperlink" Target="https://podminky.urs.cz/item/CS_URS_2021_02/998771181" TargetMode="External" /><Relationship Id="rId99" Type="http://schemas.openxmlformats.org/officeDocument/2006/relationships/hyperlink" Target="https://podminky.urs.cz/item/CS_URS_2021_02/776111311" TargetMode="External" /><Relationship Id="rId100" Type="http://schemas.openxmlformats.org/officeDocument/2006/relationships/hyperlink" Target="https://podminky.urs.cz/item/CS_URS_2021_02/776121111" TargetMode="External" /><Relationship Id="rId101" Type="http://schemas.openxmlformats.org/officeDocument/2006/relationships/hyperlink" Target="https://podminky.urs.cz/item/CS_URS_2021_02/776201811" TargetMode="External" /><Relationship Id="rId102" Type="http://schemas.openxmlformats.org/officeDocument/2006/relationships/hyperlink" Target="https://podminky.urs.cz/item/CS_URS_2021_02/776241111" TargetMode="External" /><Relationship Id="rId103" Type="http://schemas.openxmlformats.org/officeDocument/2006/relationships/hyperlink" Target="https://podminky.urs.cz/item/CS_URS_2021_02/28411012" TargetMode="External" /><Relationship Id="rId104" Type="http://schemas.openxmlformats.org/officeDocument/2006/relationships/hyperlink" Target="https://podminky.urs.cz/item/CS_URS_2021_02/776421111" TargetMode="External" /><Relationship Id="rId105" Type="http://schemas.openxmlformats.org/officeDocument/2006/relationships/hyperlink" Target="https://podminky.urs.cz/item/CS_URS_2021_02/28411009" TargetMode="External" /><Relationship Id="rId106" Type="http://schemas.openxmlformats.org/officeDocument/2006/relationships/hyperlink" Target="https://podminky.urs.cz/item/CS_URS_2021_02/998776102" TargetMode="External" /><Relationship Id="rId107" Type="http://schemas.openxmlformats.org/officeDocument/2006/relationships/hyperlink" Target="https://podminky.urs.cz/item/CS_URS_2021_02/998776181" TargetMode="External" /><Relationship Id="rId108" Type="http://schemas.openxmlformats.org/officeDocument/2006/relationships/hyperlink" Target="https://podminky.urs.cz/item/CS_URS_2021_02/781111011" TargetMode="External" /><Relationship Id="rId109" Type="http://schemas.openxmlformats.org/officeDocument/2006/relationships/hyperlink" Target="https://podminky.urs.cz/item/CS_URS_2021_02/781121011" TargetMode="External" /><Relationship Id="rId110" Type="http://schemas.openxmlformats.org/officeDocument/2006/relationships/hyperlink" Target="https://podminky.urs.cz/item/CS_URS_2021_02/781131112" TargetMode="External" /><Relationship Id="rId111" Type="http://schemas.openxmlformats.org/officeDocument/2006/relationships/hyperlink" Target="https://podminky.urs.cz/item/CS_URS_2021_02/781131232" TargetMode="External" /><Relationship Id="rId112" Type="http://schemas.openxmlformats.org/officeDocument/2006/relationships/hyperlink" Target="https://podminky.urs.cz/item/CS_URS_2021_02/781474112" TargetMode="External" /><Relationship Id="rId113" Type="http://schemas.openxmlformats.org/officeDocument/2006/relationships/hyperlink" Target="https://podminky.urs.cz/item/CS_URS_2021_02/59761026" TargetMode="External" /><Relationship Id="rId114" Type="http://schemas.openxmlformats.org/officeDocument/2006/relationships/hyperlink" Target="https://podminky.urs.cz/item/CS_URS_2021_02/998781102" TargetMode="External" /><Relationship Id="rId115" Type="http://schemas.openxmlformats.org/officeDocument/2006/relationships/hyperlink" Target="https://podminky.urs.cz/item/CS_URS_2021_02/998781181" TargetMode="External" /><Relationship Id="rId116" Type="http://schemas.openxmlformats.org/officeDocument/2006/relationships/hyperlink" Target="https://podminky.urs.cz/item/CS_URS_2021_02/783301311" TargetMode="External" /><Relationship Id="rId117" Type="http://schemas.openxmlformats.org/officeDocument/2006/relationships/hyperlink" Target="https://podminky.urs.cz/item/CS_URS_2021_02/783314201" TargetMode="External" /><Relationship Id="rId118" Type="http://schemas.openxmlformats.org/officeDocument/2006/relationships/hyperlink" Target="https://podminky.urs.cz/item/CS_URS_2021_02/783317101" TargetMode="External" /><Relationship Id="rId119" Type="http://schemas.openxmlformats.org/officeDocument/2006/relationships/hyperlink" Target="https://podminky.urs.cz/item/CS_URS_2021_02/784111001" TargetMode="External" /><Relationship Id="rId120" Type="http://schemas.openxmlformats.org/officeDocument/2006/relationships/hyperlink" Target="https://podminky.urs.cz/item/CS_URS_2021_02/784181121" TargetMode="External" /><Relationship Id="rId121" Type="http://schemas.openxmlformats.org/officeDocument/2006/relationships/hyperlink" Target="https://podminky.urs.cz/item/CS_URS_2021_02/784211101" TargetMode="External" /><Relationship Id="rId12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135101" TargetMode="External" /><Relationship Id="rId2" Type="http://schemas.openxmlformats.org/officeDocument/2006/relationships/hyperlink" Target="https://podminky.urs.cz/item/CS_URS_2021_02/974031153" TargetMode="External" /><Relationship Id="rId3" Type="http://schemas.openxmlformats.org/officeDocument/2006/relationships/hyperlink" Target="https://podminky.urs.cz/item/CS_URS_2021_02/997013213" TargetMode="External" /><Relationship Id="rId4" Type="http://schemas.openxmlformats.org/officeDocument/2006/relationships/hyperlink" Target="https://podminky.urs.cz/item/CS_URS_2021_02/997013501" TargetMode="External" /><Relationship Id="rId5" Type="http://schemas.openxmlformats.org/officeDocument/2006/relationships/hyperlink" Target="https://podminky.urs.cz/item/CS_URS_2021_02/997013509" TargetMode="External" /><Relationship Id="rId6" Type="http://schemas.openxmlformats.org/officeDocument/2006/relationships/hyperlink" Target="https://podminky.urs.cz/item/CS_URS_2021_02/997013631" TargetMode="External" /><Relationship Id="rId7" Type="http://schemas.openxmlformats.org/officeDocument/2006/relationships/hyperlink" Target="https://podminky.urs.cz/item/CS_URS_2021_02/998017002" TargetMode="External" /><Relationship Id="rId8" Type="http://schemas.openxmlformats.org/officeDocument/2006/relationships/hyperlink" Target="https://podminky.urs.cz/item/CS_URS_2021_02/721174042" TargetMode="External" /><Relationship Id="rId9" Type="http://schemas.openxmlformats.org/officeDocument/2006/relationships/hyperlink" Target="https://podminky.urs.cz/item/CS_URS_2021_02/721174043" TargetMode="External" /><Relationship Id="rId10" Type="http://schemas.openxmlformats.org/officeDocument/2006/relationships/hyperlink" Target="https://podminky.urs.cz/item/CS_URS_2021_02/721174044" TargetMode="External" /><Relationship Id="rId11" Type="http://schemas.openxmlformats.org/officeDocument/2006/relationships/hyperlink" Target="https://podminky.urs.cz/item/CS_URS_2021_02/721174045" TargetMode="External" /><Relationship Id="rId12" Type="http://schemas.openxmlformats.org/officeDocument/2006/relationships/hyperlink" Target="https://podminky.urs.cz/item/CS_URS_2021_02/721194104" TargetMode="External" /><Relationship Id="rId13" Type="http://schemas.openxmlformats.org/officeDocument/2006/relationships/hyperlink" Target="https://podminky.urs.cz/item/CS_URS_2021_02/721194105" TargetMode="External" /><Relationship Id="rId14" Type="http://schemas.openxmlformats.org/officeDocument/2006/relationships/hyperlink" Target="https://podminky.urs.cz/item/CS_URS_2021_02/721194109" TargetMode="External" /><Relationship Id="rId15" Type="http://schemas.openxmlformats.org/officeDocument/2006/relationships/hyperlink" Target="https://podminky.urs.cz/item/CS_URS_2021_02/28615571" TargetMode="External" /><Relationship Id="rId16" Type="http://schemas.openxmlformats.org/officeDocument/2006/relationships/hyperlink" Target="https://podminky.urs.cz/item/CS_URS_2021_02/28615572" TargetMode="External" /><Relationship Id="rId17" Type="http://schemas.openxmlformats.org/officeDocument/2006/relationships/hyperlink" Target="https://podminky.urs.cz/item/CS_URS_2021_02/721290111" TargetMode="External" /><Relationship Id="rId18" Type="http://schemas.openxmlformats.org/officeDocument/2006/relationships/hyperlink" Target="https://podminky.urs.cz/item/CS_URS_2021_02/998721102" TargetMode="External" /><Relationship Id="rId19" Type="http://schemas.openxmlformats.org/officeDocument/2006/relationships/hyperlink" Target="https://podminky.urs.cz/item/CS_URS_2021_02/998721181" TargetMode="External" /><Relationship Id="rId20" Type="http://schemas.openxmlformats.org/officeDocument/2006/relationships/hyperlink" Target="https://podminky.urs.cz/item/CS_URS_2021_02/722130801" TargetMode="External" /><Relationship Id="rId21" Type="http://schemas.openxmlformats.org/officeDocument/2006/relationships/hyperlink" Target="https://podminky.urs.cz/item/CS_URS_2021_02/722174021" TargetMode="External" /><Relationship Id="rId22" Type="http://schemas.openxmlformats.org/officeDocument/2006/relationships/hyperlink" Target="https://podminky.urs.cz/item/CS_URS_2021_02/722174022" TargetMode="External" /><Relationship Id="rId23" Type="http://schemas.openxmlformats.org/officeDocument/2006/relationships/hyperlink" Target="https://podminky.urs.cz/item/CS_URS_2021_02/722174023" TargetMode="External" /><Relationship Id="rId24" Type="http://schemas.openxmlformats.org/officeDocument/2006/relationships/hyperlink" Target="https://podminky.urs.cz/item/CS_URS_2021_02/722181231" TargetMode="External" /><Relationship Id="rId25" Type="http://schemas.openxmlformats.org/officeDocument/2006/relationships/hyperlink" Target="https://podminky.urs.cz/item/CS_URS_2021_02/722181232" TargetMode="External" /><Relationship Id="rId26" Type="http://schemas.openxmlformats.org/officeDocument/2006/relationships/hyperlink" Target="https://podminky.urs.cz/item/CS_URS_2021_02/722190401" TargetMode="External" /><Relationship Id="rId27" Type="http://schemas.openxmlformats.org/officeDocument/2006/relationships/hyperlink" Target="https://podminky.urs.cz/item/CS_URS_2021_02/55190005" TargetMode="External" /><Relationship Id="rId28" Type="http://schemas.openxmlformats.org/officeDocument/2006/relationships/hyperlink" Target="https://podminky.urs.cz/item/CS_URS_2021_02/722220151" TargetMode="External" /><Relationship Id="rId29" Type="http://schemas.openxmlformats.org/officeDocument/2006/relationships/hyperlink" Target="https://podminky.urs.cz/item/CS_URS_2021_02/722220161" TargetMode="External" /><Relationship Id="rId30" Type="http://schemas.openxmlformats.org/officeDocument/2006/relationships/hyperlink" Target="https://podminky.urs.cz/item/CS_URS_2021_02/722232011" TargetMode="External" /><Relationship Id="rId31" Type="http://schemas.openxmlformats.org/officeDocument/2006/relationships/hyperlink" Target="https://podminky.urs.cz/item/CS_URS_2021_02/722232012" TargetMode="External" /><Relationship Id="rId32" Type="http://schemas.openxmlformats.org/officeDocument/2006/relationships/hyperlink" Target="https://podminky.urs.cz/item/CS_URS_2021_02/722239102" TargetMode="External" /><Relationship Id="rId33" Type="http://schemas.openxmlformats.org/officeDocument/2006/relationships/hyperlink" Target="https://podminky.urs.cz/item/CS_URS_2021_02/722262211" TargetMode="External" /><Relationship Id="rId34" Type="http://schemas.openxmlformats.org/officeDocument/2006/relationships/hyperlink" Target="https://podminky.urs.cz/item/CS_URS_2021_02/722290226" TargetMode="External" /><Relationship Id="rId35" Type="http://schemas.openxmlformats.org/officeDocument/2006/relationships/hyperlink" Target="https://podminky.urs.cz/item/CS_URS_2021_02/722290822" TargetMode="External" /><Relationship Id="rId36" Type="http://schemas.openxmlformats.org/officeDocument/2006/relationships/hyperlink" Target="https://podminky.urs.cz/item/CS_URS_2021_02/998722102" TargetMode="External" /><Relationship Id="rId37" Type="http://schemas.openxmlformats.org/officeDocument/2006/relationships/hyperlink" Target="https://podminky.urs.cz/item/CS_URS_2021_02/998722181" TargetMode="External" /><Relationship Id="rId38" Type="http://schemas.openxmlformats.org/officeDocument/2006/relationships/hyperlink" Target="https://podminky.urs.cz/item/CS_URS_2021_02/721226512" TargetMode="External" /><Relationship Id="rId39" Type="http://schemas.openxmlformats.org/officeDocument/2006/relationships/hyperlink" Target="https://podminky.urs.cz/item/CS_URS_2021_02/725110814" TargetMode="External" /><Relationship Id="rId40" Type="http://schemas.openxmlformats.org/officeDocument/2006/relationships/hyperlink" Target="https://podminky.urs.cz/item/CS_URS_2021_02/725119125" TargetMode="External" /><Relationship Id="rId41" Type="http://schemas.openxmlformats.org/officeDocument/2006/relationships/hyperlink" Target="https://podminky.urs.cz/item/CS_URS_2021_02/64236091" TargetMode="External" /><Relationship Id="rId42" Type="http://schemas.openxmlformats.org/officeDocument/2006/relationships/hyperlink" Target="https://podminky.urs.cz/item/CS_URS_2021_02/725210821" TargetMode="External" /><Relationship Id="rId43" Type="http://schemas.openxmlformats.org/officeDocument/2006/relationships/hyperlink" Target="https://podminky.urs.cz/item/CS_URS_2021_02/725219102" TargetMode="External" /><Relationship Id="rId44" Type="http://schemas.openxmlformats.org/officeDocument/2006/relationships/hyperlink" Target="https://podminky.urs.cz/item/CS_URS_2021_02/64211005" TargetMode="External" /><Relationship Id="rId45" Type="http://schemas.openxmlformats.org/officeDocument/2006/relationships/hyperlink" Target="https://podminky.urs.cz/item/CS_URS_2021_02/725219102" TargetMode="External" /><Relationship Id="rId46" Type="http://schemas.openxmlformats.org/officeDocument/2006/relationships/hyperlink" Target="https://podminky.urs.cz/item/CS_URS_2021_02/64221042" TargetMode="External" /><Relationship Id="rId47" Type="http://schemas.openxmlformats.org/officeDocument/2006/relationships/hyperlink" Target="https://podminky.urs.cz/item/CS_URS_2021_02/725243902" TargetMode="External" /><Relationship Id="rId48" Type="http://schemas.openxmlformats.org/officeDocument/2006/relationships/hyperlink" Target="https://podminky.urs.cz/item/CS_URS_2021_02/55484431" TargetMode="External" /><Relationship Id="rId49" Type="http://schemas.openxmlformats.org/officeDocument/2006/relationships/hyperlink" Target="https://podminky.urs.cz/item/CS_URS_2021_02/64293851" TargetMode="External" /><Relationship Id="rId50" Type="http://schemas.openxmlformats.org/officeDocument/2006/relationships/hyperlink" Target="https://podminky.urs.cz/item/CS_URS_2021_02/725310821" TargetMode="External" /><Relationship Id="rId51" Type="http://schemas.openxmlformats.org/officeDocument/2006/relationships/hyperlink" Target="https://podminky.urs.cz/item/CS_URS_2021_02/725524800" TargetMode="External" /><Relationship Id="rId52" Type="http://schemas.openxmlformats.org/officeDocument/2006/relationships/hyperlink" Target="https://podminky.urs.cz/item/CS_URS_2021_02/725530823" TargetMode="External" /><Relationship Id="rId53" Type="http://schemas.openxmlformats.org/officeDocument/2006/relationships/hyperlink" Target="https://podminky.urs.cz/item/CS_URS_2021_02/725539206" TargetMode="External" /><Relationship Id="rId54" Type="http://schemas.openxmlformats.org/officeDocument/2006/relationships/hyperlink" Target="https://podminky.urs.cz/item/CS_URS_2021_02/48438693" TargetMode="External" /><Relationship Id="rId55" Type="http://schemas.openxmlformats.org/officeDocument/2006/relationships/hyperlink" Target="https://podminky.urs.cz/item/CS_URS_2021_02/725590812" TargetMode="External" /><Relationship Id="rId56" Type="http://schemas.openxmlformats.org/officeDocument/2006/relationships/hyperlink" Target="https://podminky.urs.cz/item/CS_URS_2021_02/725820801" TargetMode="External" /><Relationship Id="rId57" Type="http://schemas.openxmlformats.org/officeDocument/2006/relationships/hyperlink" Target="https://podminky.urs.cz/item/CS_URS_2021_02/725821321" TargetMode="External" /><Relationship Id="rId58" Type="http://schemas.openxmlformats.org/officeDocument/2006/relationships/hyperlink" Target="https://podminky.urs.cz/item/CS_URS_2021_02/725829131" TargetMode="External" /><Relationship Id="rId59" Type="http://schemas.openxmlformats.org/officeDocument/2006/relationships/hyperlink" Target="https://podminky.urs.cz/item/CS_URS_2021_02/55144047" TargetMode="External" /><Relationship Id="rId60" Type="http://schemas.openxmlformats.org/officeDocument/2006/relationships/hyperlink" Target="https://podminky.urs.cz/item/CS_URS_2021_02/725840860" TargetMode="External" /><Relationship Id="rId61" Type="http://schemas.openxmlformats.org/officeDocument/2006/relationships/hyperlink" Target="https://podminky.urs.cz/item/CS_URS_2021_02/725841332" TargetMode="External" /><Relationship Id="rId62" Type="http://schemas.openxmlformats.org/officeDocument/2006/relationships/hyperlink" Target="https://podminky.urs.cz/item/CS_URS_2021_02/725860811" TargetMode="External" /><Relationship Id="rId63" Type="http://schemas.openxmlformats.org/officeDocument/2006/relationships/hyperlink" Target="https://podminky.urs.cz/item/CS_URS_2021_02/725861102" TargetMode="External" /><Relationship Id="rId64" Type="http://schemas.openxmlformats.org/officeDocument/2006/relationships/hyperlink" Target="https://podminky.urs.cz/item/CS_URS_2021_02/725865312" TargetMode="External" /><Relationship Id="rId65" Type="http://schemas.openxmlformats.org/officeDocument/2006/relationships/hyperlink" Target="https://podminky.urs.cz/item/CS_URS_2021_02/725869203" TargetMode="External" /><Relationship Id="rId66" Type="http://schemas.openxmlformats.org/officeDocument/2006/relationships/hyperlink" Target="https://podminky.urs.cz/item/CS_URS_2021_02/55161101" TargetMode="External" /><Relationship Id="rId67" Type="http://schemas.openxmlformats.org/officeDocument/2006/relationships/hyperlink" Target="https://podminky.urs.cz/item/CS_URS_2021_02/725980123" TargetMode="External" /><Relationship Id="rId68" Type="http://schemas.openxmlformats.org/officeDocument/2006/relationships/hyperlink" Target="https://podminky.urs.cz/item/CS_URS_2021_02/998725102" TargetMode="External" /><Relationship Id="rId69" Type="http://schemas.openxmlformats.org/officeDocument/2006/relationships/hyperlink" Target="https://podminky.urs.cz/item/CS_URS_2021_02/998725181" TargetMode="External" /><Relationship Id="rId70" Type="http://schemas.openxmlformats.org/officeDocument/2006/relationships/hyperlink" Target="https://podminky.urs.cz/item/CS_URS_2021_02/726111031" TargetMode="External" /><Relationship Id="rId71" Type="http://schemas.openxmlformats.org/officeDocument/2006/relationships/hyperlink" Target="https://podminky.urs.cz/item/CS_URS_2021_02/998726112" TargetMode="External" /><Relationship Id="rId72" Type="http://schemas.openxmlformats.org/officeDocument/2006/relationships/hyperlink" Target="https://podminky.urs.cz/item/CS_URS_2021_02/998726181" TargetMode="External" /><Relationship Id="rId73" Type="http://schemas.openxmlformats.org/officeDocument/2006/relationships/hyperlink" Target="https://podminky.urs.cz/item/CS_URS_2021_02/HZS2492" TargetMode="External" /><Relationship Id="rId7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97013213" TargetMode="External" /><Relationship Id="rId2" Type="http://schemas.openxmlformats.org/officeDocument/2006/relationships/hyperlink" Target="https://podminky.urs.cz/item/CS_URS_2021_02/997013501" TargetMode="External" /><Relationship Id="rId3" Type="http://schemas.openxmlformats.org/officeDocument/2006/relationships/hyperlink" Target="https://podminky.urs.cz/item/CS_URS_2021_02/997013509" TargetMode="External" /><Relationship Id="rId4" Type="http://schemas.openxmlformats.org/officeDocument/2006/relationships/hyperlink" Target="https://podminky.urs.cz/item/CS_URS_2021_02/997013631" TargetMode="External" /><Relationship Id="rId5" Type="http://schemas.openxmlformats.org/officeDocument/2006/relationships/hyperlink" Target="https://podminky.urs.cz/item/CS_URS_2021_02/731200813" TargetMode="External" /><Relationship Id="rId6" Type="http://schemas.openxmlformats.org/officeDocument/2006/relationships/hyperlink" Target="https://podminky.urs.cz/item/CS_URS_2021_02/731251116" TargetMode="External" /><Relationship Id="rId7" Type="http://schemas.openxmlformats.org/officeDocument/2006/relationships/hyperlink" Target="https://podminky.urs.cz/item/CS_URS_2021_02/735531045" TargetMode="External" /><Relationship Id="rId8" Type="http://schemas.openxmlformats.org/officeDocument/2006/relationships/hyperlink" Target="https://podminky.urs.cz/item/CS_URS_2021_02/731890802" TargetMode="External" /><Relationship Id="rId9" Type="http://schemas.openxmlformats.org/officeDocument/2006/relationships/hyperlink" Target="https://podminky.urs.cz/item/CS_URS_2021_02/998731102" TargetMode="External" /><Relationship Id="rId10" Type="http://schemas.openxmlformats.org/officeDocument/2006/relationships/hyperlink" Target="https://podminky.urs.cz/item/CS_URS_2021_02/998731181" TargetMode="External" /><Relationship Id="rId11" Type="http://schemas.openxmlformats.org/officeDocument/2006/relationships/hyperlink" Target="https://podminky.urs.cz/item/CS_URS_2021_02/733222102" TargetMode="External" /><Relationship Id="rId12" Type="http://schemas.openxmlformats.org/officeDocument/2006/relationships/hyperlink" Target="https://podminky.urs.cz/item/CS_URS_2021_02/733222103" TargetMode="External" /><Relationship Id="rId13" Type="http://schemas.openxmlformats.org/officeDocument/2006/relationships/hyperlink" Target="https://podminky.urs.cz/item/CS_URS_2021_02/733222104" TargetMode="External" /><Relationship Id="rId14" Type="http://schemas.openxmlformats.org/officeDocument/2006/relationships/hyperlink" Target="https://podminky.urs.cz/item/CS_URS_2021_02/733291101" TargetMode="External" /><Relationship Id="rId15" Type="http://schemas.openxmlformats.org/officeDocument/2006/relationships/hyperlink" Target="https://podminky.urs.cz/item/CS_URS_2021_02/733811241" TargetMode="External" /><Relationship Id="rId16" Type="http://schemas.openxmlformats.org/officeDocument/2006/relationships/hyperlink" Target="https://podminky.urs.cz/item/CS_URS_2021_02/998733102" TargetMode="External" /><Relationship Id="rId17" Type="http://schemas.openxmlformats.org/officeDocument/2006/relationships/hyperlink" Target="https://podminky.urs.cz/item/CS_URS_2021_02/998733181" TargetMode="External" /><Relationship Id="rId18" Type="http://schemas.openxmlformats.org/officeDocument/2006/relationships/hyperlink" Target="https://podminky.urs.cz/item/CS_URS_2021_02/734209103" TargetMode="External" /><Relationship Id="rId19" Type="http://schemas.openxmlformats.org/officeDocument/2006/relationships/hyperlink" Target="https://podminky.urs.cz/item/CS_URS_2021_02/734209114" TargetMode="External" /><Relationship Id="rId20" Type="http://schemas.openxmlformats.org/officeDocument/2006/relationships/hyperlink" Target="https://podminky.urs.cz/item/CS_URS_2021_02/734221682" TargetMode="External" /><Relationship Id="rId21" Type="http://schemas.openxmlformats.org/officeDocument/2006/relationships/hyperlink" Target="https://podminky.urs.cz/item/CS_URS_2021_02/734222802" TargetMode="External" /><Relationship Id="rId22" Type="http://schemas.openxmlformats.org/officeDocument/2006/relationships/hyperlink" Target="https://podminky.urs.cz/item/CS_URS_2021_02/734261233" TargetMode="External" /><Relationship Id="rId23" Type="http://schemas.openxmlformats.org/officeDocument/2006/relationships/hyperlink" Target="https://podminky.urs.cz/item/CS_URS_2021_02/734261402" TargetMode="External" /><Relationship Id="rId24" Type="http://schemas.openxmlformats.org/officeDocument/2006/relationships/hyperlink" Target="https://podminky.urs.cz/item/CS_URS_2021_02/734291123" TargetMode="External" /><Relationship Id="rId25" Type="http://schemas.openxmlformats.org/officeDocument/2006/relationships/hyperlink" Target="https://podminky.urs.cz/item/CS_URS_2021_02/734291241" TargetMode="External" /><Relationship Id="rId26" Type="http://schemas.openxmlformats.org/officeDocument/2006/relationships/hyperlink" Target="https://podminky.urs.cz/item/CS_URS_2021_02/734292714" TargetMode="External" /><Relationship Id="rId27" Type="http://schemas.openxmlformats.org/officeDocument/2006/relationships/hyperlink" Target="https://podminky.urs.cz/item/CS_URS_2021_02/998734102" TargetMode="External" /><Relationship Id="rId28" Type="http://schemas.openxmlformats.org/officeDocument/2006/relationships/hyperlink" Target="https://podminky.urs.cz/item/CS_URS_2021_02/998734181" TargetMode="External" /><Relationship Id="rId29" Type="http://schemas.openxmlformats.org/officeDocument/2006/relationships/hyperlink" Target="https://podminky.urs.cz/item/CS_URS_2021_02/735164522" TargetMode="External" /><Relationship Id="rId30" Type="http://schemas.openxmlformats.org/officeDocument/2006/relationships/hyperlink" Target="https://podminky.urs.cz/item/CS_URS_2021_02/998735102" TargetMode="External" /><Relationship Id="rId31" Type="http://schemas.openxmlformats.org/officeDocument/2006/relationships/hyperlink" Target="https://podminky.urs.cz/item/CS_URS_2021_02/998735181" TargetMode="External" /><Relationship Id="rId32" Type="http://schemas.openxmlformats.org/officeDocument/2006/relationships/hyperlink" Target="https://podminky.urs.cz/item/CS_URS_2021_02/HZS2492" TargetMode="External" /><Relationship Id="rId33" Type="http://schemas.openxmlformats.org/officeDocument/2006/relationships/hyperlink" Target="https://podminky.urs.cz/item/CS_URS_2021_02/HZS4231" TargetMode="External" /><Relationship Id="rId3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1110063" TargetMode="External" /><Relationship Id="rId2" Type="http://schemas.openxmlformats.org/officeDocument/2006/relationships/hyperlink" Target="https://podminky.urs.cz/item/CS_URS_2021_02/34571064" TargetMode="External" /><Relationship Id="rId3" Type="http://schemas.openxmlformats.org/officeDocument/2006/relationships/hyperlink" Target="https://podminky.urs.cz/item/CS_URS_2021_02/741112001" TargetMode="External" /><Relationship Id="rId4" Type="http://schemas.openxmlformats.org/officeDocument/2006/relationships/hyperlink" Target="https://podminky.urs.cz/item/CS_URS_2021_02/741122611" TargetMode="External" /><Relationship Id="rId5" Type="http://schemas.openxmlformats.org/officeDocument/2006/relationships/hyperlink" Target="https://podminky.urs.cz/item/CS_URS_2021_02/34111036" TargetMode="External" /><Relationship Id="rId6" Type="http://schemas.openxmlformats.org/officeDocument/2006/relationships/hyperlink" Target="https://podminky.urs.cz/item/CS_URS_2021_02/34111030" TargetMode="External" /><Relationship Id="rId7" Type="http://schemas.openxmlformats.org/officeDocument/2006/relationships/hyperlink" Target="https://podminky.urs.cz/item/CS_URS_2021_02/741122641" TargetMode="External" /><Relationship Id="rId8" Type="http://schemas.openxmlformats.org/officeDocument/2006/relationships/hyperlink" Target="https://podminky.urs.cz/item/CS_URS_2021_02/34111094" TargetMode="External" /><Relationship Id="rId9" Type="http://schemas.openxmlformats.org/officeDocument/2006/relationships/hyperlink" Target="https://podminky.urs.cz/item/CS_URS_2021_02/741310001" TargetMode="External" /><Relationship Id="rId10" Type="http://schemas.openxmlformats.org/officeDocument/2006/relationships/hyperlink" Target="https://podminky.urs.cz/item/CS_URS_2021_02/741310022" TargetMode="External" /><Relationship Id="rId11" Type="http://schemas.openxmlformats.org/officeDocument/2006/relationships/hyperlink" Target="https://podminky.urs.cz/item/CS_URS_2021_02/741310025" TargetMode="External" /><Relationship Id="rId12" Type="http://schemas.openxmlformats.org/officeDocument/2006/relationships/hyperlink" Target="https://podminky.urs.cz/item/CS_URS_2021_02/741310112" TargetMode="External" /><Relationship Id="rId13" Type="http://schemas.openxmlformats.org/officeDocument/2006/relationships/hyperlink" Target="https://podminky.urs.cz/item/CS_URS_2021_02/741313001" TargetMode="External" /><Relationship Id="rId14" Type="http://schemas.openxmlformats.org/officeDocument/2006/relationships/hyperlink" Target="https://podminky.urs.cz/item/CS_URS_2021_02/741313031" TargetMode="External" /><Relationship Id="rId15" Type="http://schemas.openxmlformats.org/officeDocument/2006/relationships/hyperlink" Target="https://podminky.urs.cz/item/CS_URS_2021_02/741370002" TargetMode="External" /><Relationship Id="rId16" Type="http://schemas.openxmlformats.org/officeDocument/2006/relationships/hyperlink" Target="https://podminky.urs.cz/item/CS_URS_2021_02/998741102" TargetMode="External" /><Relationship Id="rId17" Type="http://schemas.openxmlformats.org/officeDocument/2006/relationships/hyperlink" Target="https://podminky.urs.cz/item/CS_URS_2021_02/998741181" TargetMode="External" /><Relationship Id="rId18" Type="http://schemas.openxmlformats.org/officeDocument/2006/relationships/hyperlink" Target="https://podminky.urs.cz/item/CS_URS_2021_02/742220232" TargetMode="External" /><Relationship Id="rId19" Type="http://schemas.openxmlformats.org/officeDocument/2006/relationships/hyperlink" Target="https://podminky.urs.cz/item/CS_URS_2021_02/742420121" TargetMode="External" /><Relationship Id="rId20" Type="http://schemas.openxmlformats.org/officeDocument/2006/relationships/hyperlink" Target="https://podminky.urs.cz/item/CS_URS_2021_02/998742202" TargetMode="External" /><Relationship Id="rId21" Type="http://schemas.openxmlformats.org/officeDocument/2006/relationships/hyperlink" Target="https://podminky.urs.cz/item/CS_URS_2021_02/998742292" TargetMode="External" /><Relationship Id="rId22" Type="http://schemas.openxmlformats.org/officeDocument/2006/relationships/hyperlink" Target="https://podminky.urs.cz/item/CS_URS_2021_02/220270328" TargetMode="External" /><Relationship Id="rId23" Type="http://schemas.openxmlformats.org/officeDocument/2006/relationships/hyperlink" Target="https://podminky.urs.cz/item/CS_URS_2021_02/34140825" TargetMode="External" /><Relationship Id="rId24" Type="http://schemas.openxmlformats.org/officeDocument/2006/relationships/hyperlink" Target="https://podminky.urs.cz/item/CS_URS_2021_02/220320201" TargetMode="External" /><Relationship Id="rId25" Type="http://schemas.openxmlformats.org/officeDocument/2006/relationships/hyperlink" Target="https://podminky.urs.cz/item/CS_URS_2021_02/37414130" TargetMode="External" /><Relationship Id="rId26" Type="http://schemas.openxmlformats.org/officeDocument/2006/relationships/hyperlink" Target="https://podminky.urs.cz/item/CS_URS_2021_02/220320233" TargetMode="External" /><Relationship Id="rId27" Type="http://schemas.openxmlformats.org/officeDocument/2006/relationships/hyperlink" Target="https://podminky.urs.cz/item/CS_URS_2021_02/HZS2491" TargetMode="External" /><Relationship Id="rId28" Type="http://schemas.openxmlformats.org/officeDocument/2006/relationships/hyperlink" Target="https://podminky.urs.cz/item/CS_URS_2021_02/HZS3222" TargetMode="External" /><Relationship Id="rId29" Type="http://schemas.openxmlformats.org/officeDocument/2006/relationships/hyperlink" Target="https://podminky.urs.cz/item/CS_URS_2021_02/HZS4211" TargetMode="External" /><Relationship Id="rId30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2020/120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Opravy bytových jednotek OŘ Brno - VB ŽST Třešť čp.503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Třešť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3. 8. 2021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železniční dopravní cesty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APREA s.r.o.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7"/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ROUND(AG56+AG61+AG66,2)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82</v>
      </c>
      <c r="AR55" s="120"/>
      <c r="AS55" s="121">
        <f>ROUND(AS56+AS61+AS66,2)</f>
        <v>0</v>
      </c>
      <c r="AT55" s="122">
        <f>ROUND(SUM(AV55:AW55),2)</f>
        <v>0</v>
      </c>
      <c r="AU55" s="123">
        <f>ROUND(AU56+AU61+AU66,5)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ROUND(AZ56+AZ61+AZ66,2)</f>
        <v>0</v>
      </c>
      <c r="BA55" s="122">
        <f>ROUND(BA56+BA61+BA66,2)</f>
        <v>0</v>
      </c>
      <c r="BB55" s="122">
        <f>ROUND(BB56+BB61+BB66,2)</f>
        <v>0</v>
      </c>
      <c r="BC55" s="122">
        <f>ROUND(BC56+BC61+BC66,2)</f>
        <v>0</v>
      </c>
      <c r="BD55" s="124">
        <f>ROUND(BD56+BD61+BD66,2)</f>
        <v>0</v>
      </c>
      <c r="BE55" s="7"/>
      <c r="BS55" s="125" t="s">
        <v>75</v>
      </c>
      <c r="BT55" s="125" t="s">
        <v>83</v>
      </c>
      <c r="BU55" s="125" t="s">
        <v>77</v>
      </c>
      <c r="BV55" s="125" t="s">
        <v>78</v>
      </c>
      <c r="BW55" s="125" t="s">
        <v>84</v>
      </c>
      <c r="BX55" s="125" t="s">
        <v>5</v>
      </c>
      <c r="CL55" s="125" t="s">
        <v>19</v>
      </c>
      <c r="CM55" s="125" t="s">
        <v>83</v>
      </c>
    </row>
    <row r="56" s="4" customFormat="1" ht="16.5" customHeight="1">
      <c r="A56" s="4"/>
      <c r="B56" s="65"/>
      <c r="C56" s="126"/>
      <c r="D56" s="126"/>
      <c r="E56" s="127" t="s">
        <v>85</v>
      </c>
      <c r="F56" s="127"/>
      <c r="G56" s="127"/>
      <c r="H56" s="127"/>
      <c r="I56" s="127"/>
      <c r="J56" s="126"/>
      <c r="K56" s="127" t="s">
        <v>86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ROUND(SUM(AG57:AG60),2)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87</v>
      </c>
      <c r="AR56" s="67"/>
      <c r="AS56" s="131">
        <f>ROUND(SUM(AS57:AS60),2)</f>
        <v>0</v>
      </c>
      <c r="AT56" s="132">
        <f>ROUND(SUM(AV56:AW56),2)</f>
        <v>0</v>
      </c>
      <c r="AU56" s="133">
        <f>ROUND(SUM(AU57:AU60),5)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ROUND(SUM(AZ57:AZ60),2)</f>
        <v>0</v>
      </c>
      <c r="BA56" s="132">
        <f>ROUND(SUM(BA57:BA60),2)</f>
        <v>0</v>
      </c>
      <c r="BB56" s="132">
        <f>ROUND(SUM(BB57:BB60),2)</f>
        <v>0</v>
      </c>
      <c r="BC56" s="132">
        <f>ROUND(SUM(BC57:BC60),2)</f>
        <v>0</v>
      </c>
      <c r="BD56" s="134">
        <f>ROUND(SUM(BD57:BD60),2)</f>
        <v>0</v>
      </c>
      <c r="BE56" s="4"/>
      <c r="BS56" s="135" t="s">
        <v>75</v>
      </c>
      <c r="BT56" s="135" t="s">
        <v>88</v>
      </c>
      <c r="BU56" s="135" t="s">
        <v>77</v>
      </c>
      <c r="BV56" s="135" t="s">
        <v>78</v>
      </c>
      <c r="BW56" s="135" t="s">
        <v>89</v>
      </c>
      <c r="BX56" s="135" t="s">
        <v>84</v>
      </c>
      <c r="CL56" s="135" t="s">
        <v>19</v>
      </c>
    </row>
    <row r="57" s="4" customFormat="1" ht="16.5" customHeight="1">
      <c r="A57" s="136" t="s">
        <v>90</v>
      </c>
      <c r="B57" s="65"/>
      <c r="C57" s="126"/>
      <c r="D57" s="126"/>
      <c r="E57" s="126"/>
      <c r="F57" s="127" t="s">
        <v>91</v>
      </c>
      <c r="G57" s="127"/>
      <c r="H57" s="127"/>
      <c r="I57" s="127"/>
      <c r="J57" s="127"/>
      <c r="K57" s="126"/>
      <c r="L57" s="127" t="s">
        <v>92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9">
        <f>'01 - Stavební část'!J34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87</v>
      </c>
      <c r="AR57" s="67"/>
      <c r="AS57" s="131">
        <v>0</v>
      </c>
      <c r="AT57" s="132">
        <f>ROUND(SUM(AV57:AW57),2)</f>
        <v>0</v>
      </c>
      <c r="AU57" s="133">
        <f>'01 - Stavební část'!P113</f>
        <v>0</v>
      </c>
      <c r="AV57" s="132">
        <f>'01 - Stavební část'!J37</f>
        <v>0</v>
      </c>
      <c r="AW57" s="132">
        <f>'01 - Stavební část'!J38</f>
        <v>0</v>
      </c>
      <c r="AX57" s="132">
        <f>'01 - Stavební část'!J39</f>
        <v>0</v>
      </c>
      <c r="AY57" s="132">
        <f>'01 - Stavební část'!J40</f>
        <v>0</v>
      </c>
      <c r="AZ57" s="132">
        <f>'01 - Stavební část'!F37</f>
        <v>0</v>
      </c>
      <c r="BA57" s="132">
        <f>'01 - Stavební část'!F38</f>
        <v>0</v>
      </c>
      <c r="BB57" s="132">
        <f>'01 - Stavební část'!F39</f>
        <v>0</v>
      </c>
      <c r="BC57" s="132">
        <f>'01 - Stavební část'!F40</f>
        <v>0</v>
      </c>
      <c r="BD57" s="134">
        <f>'01 - Stavební část'!F41</f>
        <v>0</v>
      </c>
      <c r="BE57" s="4"/>
      <c r="BT57" s="135" t="s">
        <v>93</v>
      </c>
      <c r="BV57" s="135" t="s">
        <v>78</v>
      </c>
      <c r="BW57" s="135" t="s">
        <v>94</v>
      </c>
      <c r="BX57" s="135" t="s">
        <v>89</v>
      </c>
      <c r="CL57" s="135" t="s">
        <v>19</v>
      </c>
    </row>
    <row r="58" s="4" customFormat="1" ht="16.5" customHeight="1">
      <c r="A58" s="136" t="s">
        <v>90</v>
      </c>
      <c r="B58" s="65"/>
      <c r="C58" s="126"/>
      <c r="D58" s="126"/>
      <c r="E58" s="126"/>
      <c r="F58" s="127" t="s">
        <v>95</v>
      </c>
      <c r="G58" s="127"/>
      <c r="H58" s="127"/>
      <c r="I58" s="127"/>
      <c r="J58" s="127"/>
      <c r="K58" s="126"/>
      <c r="L58" s="127" t="s">
        <v>96</v>
      </c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9">
        <f>'02 - Zdravotechnika'!J34</f>
        <v>0</v>
      </c>
      <c r="AH58" s="126"/>
      <c r="AI58" s="126"/>
      <c r="AJ58" s="126"/>
      <c r="AK58" s="126"/>
      <c r="AL58" s="126"/>
      <c r="AM58" s="126"/>
      <c r="AN58" s="129">
        <f>SUM(AG58,AT58)</f>
        <v>0</v>
      </c>
      <c r="AO58" s="126"/>
      <c r="AP58" s="126"/>
      <c r="AQ58" s="130" t="s">
        <v>87</v>
      </c>
      <c r="AR58" s="67"/>
      <c r="AS58" s="131">
        <v>0</v>
      </c>
      <c r="AT58" s="132">
        <f>ROUND(SUM(AV58:AW58),2)</f>
        <v>0</v>
      </c>
      <c r="AU58" s="133">
        <f>'02 - Zdravotechnika'!P102</f>
        <v>0</v>
      </c>
      <c r="AV58" s="132">
        <f>'02 - Zdravotechnika'!J37</f>
        <v>0</v>
      </c>
      <c r="AW58" s="132">
        <f>'02 - Zdravotechnika'!J38</f>
        <v>0</v>
      </c>
      <c r="AX58" s="132">
        <f>'02 - Zdravotechnika'!J39</f>
        <v>0</v>
      </c>
      <c r="AY58" s="132">
        <f>'02 - Zdravotechnika'!J40</f>
        <v>0</v>
      </c>
      <c r="AZ58" s="132">
        <f>'02 - Zdravotechnika'!F37</f>
        <v>0</v>
      </c>
      <c r="BA58" s="132">
        <f>'02 - Zdravotechnika'!F38</f>
        <v>0</v>
      </c>
      <c r="BB58" s="132">
        <f>'02 - Zdravotechnika'!F39</f>
        <v>0</v>
      </c>
      <c r="BC58" s="132">
        <f>'02 - Zdravotechnika'!F40</f>
        <v>0</v>
      </c>
      <c r="BD58" s="134">
        <f>'02 - Zdravotechnika'!F41</f>
        <v>0</v>
      </c>
      <c r="BE58" s="4"/>
      <c r="BT58" s="135" t="s">
        <v>93</v>
      </c>
      <c r="BV58" s="135" t="s">
        <v>78</v>
      </c>
      <c r="BW58" s="135" t="s">
        <v>97</v>
      </c>
      <c r="BX58" s="135" t="s">
        <v>89</v>
      </c>
      <c r="CL58" s="135" t="s">
        <v>19</v>
      </c>
    </row>
    <row r="59" s="4" customFormat="1" ht="16.5" customHeight="1">
      <c r="A59" s="136" t="s">
        <v>90</v>
      </c>
      <c r="B59" s="65"/>
      <c r="C59" s="126"/>
      <c r="D59" s="126"/>
      <c r="E59" s="126"/>
      <c r="F59" s="127" t="s">
        <v>98</v>
      </c>
      <c r="G59" s="127"/>
      <c r="H59" s="127"/>
      <c r="I59" s="127"/>
      <c r="J59" s="127"/>
      <c r="K59" s="126"/>
      <c r="L59" s="127" t="s">
        <v>99</v>
      </c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9">
        <f>'03 - Ústřední topení'!J34</f>
        <v>0</v>
      </c>
      <c r="AH59" s="126"/>
      <c r="AI59" s="126"/>
      <c r="AJ59" s="126"/>
      <c r="AK59" s="126"/>
      <c r="AL59" s="126"/>
      <c r="AM59" s="126"/>
      <c r="AN59" s="129">
        <f>SUM(AG59,AT59)</f>
        <v>0</v>
      </c>
      <c r="AO59" s="126"/>
      <c r="AP59" s="126"/>
      <c r="AQ59" s="130" t="s">
        <v>87</v>
      </c>
      <c r="AR59" s="67"/>
      <c r="AS59" s="131">
        <v>0</v>
      </c>
      <c r="AT59" s="132">
        <f>ROUND(SUM(AV59:AW59),2)</f>
        <v>0</v>
      </c>
      <c r="AU59" s="133">
        <f>'03 - Ústřední topení'!P100</f>
        <v>0</v>
      </c>
      <c r="AV59" s="132">
        <f>'03 - Ústřední topení'!J37</f>
        <v>0</v>
      </c>
      <c r="AW59" s="132">
        <f>'03 - Ústřední topení'!J38</f>
        <v>0</v>
      </c>
      <c r="AX59" s="132">
        <f>'03 - Ústřední topení'!J39</f>
        <v>0</v>
      </c>
      <c r="AY59" s="132">
        <f>'03 - Ústřední topení'!J40</f>
        <v>0</v>
      </c>
      <c r="AZ59" s="132">
        <f>'03 - Ústřední topení'!F37</f>
        <v>0</v>
      </c>
      <c r="BA59" s="132">
        <f>'03 - Ústřední topení'!F38</f>
        <v>0</v>
      </c>
      <c r="BB59" s="132">
        <f>'03 - Ústřední topení'!F39</f>
        <v>0</v>
      </c>
      <c r="BC59" s="132">
        <f>'03 - Ústřední topení'!F40</f>
        <v>0</v>
      </c>
      <c r="BD59" s="134">
        <f>'03 - Ústřední topení'!F41</f>
        <v>0</v>
      </c>
      <c r="BE59" s="4"/>
      <c r="BT59" s="135" t="s">
        <v>93</v>
      </c>
      <c r="BV59" s="135" t="s">
        <v>78</v>
      </c>
      <c r="BW59" s="135" t="s">
        <v>100</v>
      </c>
      <c r="BX59" s="135" t="s">
        <v>89</v>
      </c>
      <c r="CL59" s="135" t="s">
        <v>19</v>
      </c>
    </row>
    <row r="60" s="4" customFormat="1" ht="16.5" customHeight="1">
      <c r="A60" s="136" t="s">
        <v>90</v>
      </c>
      <c r="B60" s="65"/>
      <c r="C60" s="126"/>
      <c r="D60" s="126"/>
      <c r="E60" s="126"/>
      <c r="F60" s="127" t="s">
        <v>101</v>
      </c>
      <c r="G60" s="127"/>
      <c r="H60" s="127"/>
      <c r="I60" s="127"/>
      <c r="J60" s="127"/>
      <c r="K60" s="126"/>
      <c r="L60" s="127" t="s">
        <v>102</v>
      </c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9">
        <f>'05 - Elektroinstalace'!J34</f>
        <v>0</v>
      </c>
      <c r="AH60" s="126"/>
      <c r="AI60" s="126"/>
      <c r="AJ60" s="126"/>
      <c r="AK60" s="126"/>
      <c r="AL60" s="126"/>
      <c r="AM60" s="126"/>
      <c r="AN60" s="129">
        <f>SUM(AG60,AT60)</f>
        <v>0</v>
      </c>
      <c r="AO60" s="126"/>
      <c r="AP60" s="126"/>
      <c r="AQ60" s="130" t="s">
        <v>87</v>
      </c>
      <c r="AR60" s="67"/>
      <c r="AS60" s="131">
        <v>0</v>
      </c>
      <c r="AT60" s="132">
        <f>ROUND(SUM(AV60:AW60),2)</f>
        <v>0</v>
      </c>
      <c r="AU60" s="133">
        <f>'05 - Elektroinstalace'!P97</f>
        <v>0</v>
      </c>
      <c r="AV60" s="132">
        <f>'05 - Elektroinstalace'!J37</f>
        <v>0</v>
      </c>
      <c r="AW60" s="132">
        <f>'05 - Elektroinstalace'!J38</f>
        <v>0</v>
      </c>
      <c r="AX60" s="132">
        <f>'05 - Elektroinstalace'!J39</f>
        <v>0</v>
      </c>
      <c r="AY60" s="132">
        <f>'05 - Elektroinstalace'!J40</f>
        <v>0</v>
      </c>
      <c r="AZ60" s="132">
        <f>'05 - Elektroinstalace'!F37</f>
        <v>0</v>
      </c>
      <c r="BA60" s="132">
        <f>'05 - Elektroinstalace'!F38</f>
        <v>0</v>
      </c>
      <c r="BB60" s="132">
        <f>'05 - Elektroinstalace'!F39</f>
        <v>0</v>
      </c>
      <c r="BC60" s="132">
        <f>'05 - Elektroinstalace'!F40</f>
        <v>0</v>
      </c>
      <c r="BD60" s="134">
        <f>'05 - Elektroinstalace'!F41</f>
        <v>0</v>
      </c>
      <c r="BE60" s="4"/>
      <c r="BT60" s="135" t="s">
        <v>93</v>
      </c>
      <c r="BV60" s="135" t="s">
        <v>78</v>
      </c>
      <c r="BW60" s="135" t="s">
        <v>103</v>
      </c>
      <c r="BX60" s="135" t="s">
        <v>89</v>
      </c>
      <c r="CL60" s="135" t="s">
        <v>19</v>
      </c>
    </row>
    <row r="61" s="4" customFormat="1" ht="16.5" customHeight="1">
      <c r="A61" s="4"/>
      <c r="B61" s="65"/>
      <c r="C61" s="126"/>
      <c r="D61" s="126"/>
      <c r="E61" s="127" t="s">
        <v>104</v>
      </c>
      <c r="F61" s="127"/>
      <c r="G61" s="127"/>
      <c r="H61" s="127"/>
      <c r="I61" s="127"/>
      <c r="J61" s="126"/>
      <c r="K61" s="127" t="s">
        <v>105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ROUND(SUM(AG62:AG65),2)</f>
        <v>0</v>
      </c>
      <c r="AH61" s="126"/>
      <c r="AI61" s="126"/>
      <c r="AJ61" s="126"/>
      <c r="AK61" s="126"/>
      <c r="AL61" s="126"/>
      <c r="AM61" s="126"/>
      <c r="AN61" s="129">
        <f>SUM(AG61,AT61)</f>
        <v>0</v>
      </c>
      <c r="AO61" s="126"/>
      <c r="AP61" s="126"/>
      <c r="AQ61" s="130" t="s">
        <v>87</v>
      </c>
      <c r="AR61" s="67"/>
      <c r="AS61" s="131">
        <f>ROUND(SUM(AS62:AS65),2)</f>
        <v>0</v>
      </c>
      <c r="AT61" s="132">
        <f>ROUND(SUM(AV61:AW61),2)</f>
        <v>0</v>
      </c>
      <c r="AU61" s="133">
        <f>ROUND(SUM(AU62:AU65),5)</f>
        <v>0</v>
      </c>
      <c r="AV61" s="132">
        <f>ROUND(AZ61*L29,2)</f>
        <v>0</v>
      </c>
      <c r="AW61" s="132">
        <f>ROUND(BA61*L30,2)</f>
        <v>0</v>
      </c>
      <c r="AX61" s="132">
        <f>ROUND(BB61*L29,2)</f>
        <v>0</v>
      </c>
      <c r="AY61" s="132">
        <f>ROUND(BC61*L30,2)</f>
        <v>0</v>
      </c>
      <c r="AZ61" s="132">
        <f>ROUND(SUM(AZ62:AZ65),2)</f>
        <v>0</v>
      </c>
      <c r="BA61" s="132">
        <f>ROUND(SUM(BA62:BA65),2)</f>
        <v>0</v>
      </c>
      <c r="BB61" s="132">
        <f>ROUND(SUM(BB62:BB65),2)</f>
        <v>0</v>
      </c>
      <c r="BC61" s="132">
        <f>ROUND(SUM(BC62:BC65),2)</f>
        <v>0</v>
      </c>
      <c r="BD61" s="134">
        <f>ROUND(SUM(BD62:BD65),2)</f>
        <v>0</v>
      </c>
      <c r="BE61" s="4"/>
      <c r="BS61" s="135" t="s">
        <v>75</v>
      </c>
      <c r="BT61" s="135" t="s">
        <v>88</v>
      </c>
      <c r="BU61" s="135" t="s">
        <v>77</v>
      </c>
      <c r="BV61" s="135" t="s">
        <v>78</v>
      </c>
      <c r="BW61" s="135" t="s">
        <v>106</v>
      </c>
      <c r="BX61" s="135" t="s">
        <v>84</v>
      </c>
      <c r="CL61" s="135" t="s">
        <v>19</v>
      </c>
    </row>
    <row r="62" s="4" customFormat="1" ht="16.5" customHeight="1">
      <c r="A62" s="136" t="s">
        <v>90</v>
      </c>
      <c r="B62" s="65"/>
      <c r="C62" s="126"/>
      <c r="D62" s="126"/>
      <c r="E62" s="126"/>
      <c r="F62" s="127" t="s">
        <v>91</v>
      </c>
      <c r="G62" s="127"/>
      <c r="H62" s="127"/>
      <c r="I62" s="127"/>
      <c r="J62" s="127"/>
      <c r="K62" s="126"/>
      <c r="L62" s="127" t="s">
        <v>92</v>
      </c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9">
        <f>'01 - Stavební část_01'!J34</f>
        <v>0</v>
      </c>
      <c r="AH62" s="126"/>
      <c r="AI62" s="126"/>
      <c r="AJ62" s="126"/>
      <c r="AK62" s="126"/>
      <c r="AL62" s="126"/>
      <c r="AM62" s="126"/>
      <c r="AN62" s="129">
        <f>SUM(AG62,AT62)</f>
        <v>0</v>
      </c>
      <c r="AO62" s="126"/>
      <c r="AP62" s="126"/>
      <c r="AQ62" s="130" t="s">
        <v>87</v>
      </c>
      <c r="AR62" s="67"/>
      <c r="AS62" s="131">
        <v>0</v>
      </c>
      <c r="AT62" s="132">
        <f>ROUND(SUM(AV62:AW62),2)</f>
        <v>0</v>
      </c>
      <c r="AU62" s="133">
        <f>'01 - Stavební část_01'!P114</f>
        <v>0</v>
      </c>
      <c r="AV62" s="132">
        <f>'01 - Stavební část_01'!J37</f>
        <v>0</v>
      </c>
      <c r="AW62" s="132">
        <f>'01 - Stavební část_01'!J38</f>
        <v>0</v>
      </c>
      <c r="AX62" s="132">
        <f>'01 - Stavební část_01'!J39</f>
        <v>0</v>
      </c>
      <c r="AY62" s="132">
        <f>'01 - Stavební část_01'!J40</f>
        <v>0</v>
      </c>
      <c r="AZ62" s="132">
        <f>'01 - Stavební část_01'!F37</f>
        <v>0</v>
      </c>
      <c r="BA62" s="132">
        <f>'01 - Stavební část_01'!F38</f>
        <v>0</v>
      </c>
      <c r="BB62" s="132">
        <f>'01 - Stavební část_01'!F39</f>
        <v>0</v>
      </c>
      <c r="BC62" s="132">
        <f>'01 - Stavební část_01'!F40</f>
        <v>0</v>
      </c>
      <c r="BD62" s="134">
        <f>'01 - Stavební část_01'!F41</f>
        <v>0</v>
      </c>
      <c r="BE62" s="4"/>
      <c r="BT62" s="135" t="s">
        <v>93</v>
      </c>
      <c r="BV62" s="135" t="s">
        <v>78</v>
      </c>
      <c r="BW62" s="135" t="s">
        <v>107</v>
      </c>
      <c r="BX62" s="135" t="s">
        <v>106</v>
      </c>
      <c r="CL62" s="135" t="s">
        <v>19</v>
      </c>
    </row>
    <row r="63" s="4" customFormat="1" ht="16.5" customHeight="1">
      <c r="A63" s="136" t="s">
        <v>90</v>
      </c>
      <c r="B63" s="65"/>
      <c r="C63" s="126"/>
      <c r="D63" s="126"/>
      <c r="E63" s="126"/>
      <c r="F63" s="127" t="s">
        <v>95</v>
      </c>
      <c r="G63" s="127"/>
      <c r="H63" s="127"/>
      <c r="I63" s="127"/>
      <c r="J63" s="127"/>
      <c r="K63" s="126"/>
      <c r="L63" s="127" t="s">
        <v>96</v>
      </c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9">
        <f>'02 - Zdravotechnika_01'!J34</f>
        <v>0</v>
      </c>
      <c r="AH63" s="126"/>
      <c r="AI63" s="126"/>
      <c r="AJ63" s="126"/>
      <c r="AK63" s="126"/>
      <c r="AL63" s="126"/>
      <c r="AM63" s="126"/>
      <c r="AN63" s="129">
        <f>SUM(AG63,AT63)</f>
        <v>0</v>
      </c>
      <c r="AO63" s="126"/>
      <c r="AP63" s="126"/>
      <c r="AQ63" s="130" t="s">
        <v>87</v>
      </c>
      <c r="AR63" s="67"/>
      <c r="AS63" s="131">
        <v>0</v>
      </c>
      <c r="AT63" s="132">
        <f>ROUND(SUM(AV63:AW63),2)</f>
        <v>0</v>
      </c>
      <c r="AU63" s="133">
        <f>'02 - Zdravotechnika_01'!P102</f>
        <v>0</v>
      </c>
      <c r="AV63" s="132">
        <f>'02 - Zdravotechnika_01'!J37</f>
        <v>0</v>
      </c>
      <c r="AW63" s="132">
        <f>'02 - Zdravotechnika_01'!J38</f>
        <v>0</v>
      </c>
      <c r="AX63" s="132">
        <f>'02 - Zdravotechnika_01'!J39</f>
        <v>0</v>
      </c>
      <c r="AY63" s="132">
        <f>'02 - Zdravotechnika_01'!J40</f>
        <v>0</v>
      </c>
      <c r="AZ63" s="132">
        <f>'02 - Zdravotechnika_01'!F37</f>
        <v>0</v>
      </c>
      <c r="BA63" s="132">
        <f>'02 - Zdravotechnika_01'!F38</f>
        <v>0</v>
      </c>
      <c r="BB63" s="132">
        <f>'02 - Zdravotechnika_01'!F39</f>
        <v>0</v>
      </c>
      <c r="BC63" s="132">
        <f>'02 - Zdravotechnika_01'!F40</f>
        <v>0</v>
      </c>
      <c r="BD63" s="134">
        <f>'02 - Zdravotechnika_01'!F41</f>
        <v>0</v>
      </c>
      <c r="BE63" s="4"/>
      <c r="BT63" s="135" t="s">
        <v>93</v>
      </c>
      <c r="BV63" s="135" t="s">
        <v>78</v>
      </c>
      <c r="BW63" s="135" t="s">
        <v>108</v>
      </c>
      <c r="BX63" s="135" t="s">
        <v>106</v>
      </c>
      <c r="CL63" s="135" t="s">
        <v>19</v>
      </c>
    </row>
    <row r="64" s="4" customFormat="1" ht="16.5" customHeight="1">
      <c r="A64" s="136" t="s">
        <v>90</v>
      </c>
      <c r="B64" s="65"/>
      <c r="C64" s="126"/>
      <c r="D64" s="126"/>
      <c r="E64" s="126"/>
      <c r="F64" s="127" t="s">
        <v>98</v>
      </c>
      <c r="G64" s="127"/>
      <c r="H64" s="127"/>
      <c r="I64" s="127"/>
      <c r="J64" s="127"/>
      <c r="K64" s="126"/>
      <c r="L64" s="127" t="s">
        <v>109</v>
      </c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9">
        <f>'03 - Ústřední vytápění'!J34</f>
        <v>0</v>
      </c>
      <c r="AH64" s="126"/>
      <c r="AI64" s="126"/>
      <c r="AJ64" s="126"/>
      <c r="AK64" s="126"/>
      <c r="AL64" s="126"/>
      <c r="AM64" s="126"/>
      <c r="AN64" s="129">
        <f>SUM(AG64,AT64)</f>
        <v>0</v>
      </c>
      <c r="AO64" s="126"/>
      <c r="AP64" s="126"/>
      <c r="AQ64" s="130" t="s">
        <v>87</v>
      </c>
      <c r="AR64" s="67"/>
      <c r="AS64" s="131">
        <v>0</v>
      </c>
      <c r="AT64" s="132">
        <f>ROUND(SUM(AV64:AW64),2)</f>
        <v>0</v>
      </c>
      <c r="AU64" s="133">
        <f>'03 - Ústřední vytápění'!P99</f>
        <v>0</v>
      </c>
      <c r="AV64" s="132">
        <f>'03 - Ústřední vytápění'!J37</f>
        <v>0</v>
      </c>
      <c r="AW64" s="132">
        <f>'03 - Ústřední vytápění'!J38</f>
        <v>0</v>
      </c>
      <c r="AX64" s="132">
        <f>'03 - Ústřední vytápění'!J39</f>
        <v>0</v>
      </c>
      <c r="AY64" s="132">
        <f>'03 - Ústřední vytápění'!J40</f>
        <v>0</v>
      </c>
      <c r="AZ64" s="132">
        <f>'03 - Ústřední vytápění'!F37</f>
        <v>0</v>
      </c>
      <c r="BA64" s="132">
        <f>'03 - Ústřední vytápění'!F38</f>
        <v>0</v>
      </c>
      <c r="BB64" s="132">
        <f>'03 - Ústřední vytápění'!F39</f>
        <v>0</v>
      </c>
      <c r="BC64" s="132">
        <f>'03 - Ústřední vytápění'!F40</f>
        <v>0</v>
      </c>
      <c r="BD64" s="134">
        <f>'03 - Ústřední vytápění'!F41</f>
        <v>0</v>
      </c>
      <c r="BE64" s="4"/>
      <c r="BT64" s="135" t="s">
        <v>93</v>
      </c>
      <c r="BV64" s="135" t="s">
        <v>78</v>
      </c>
      <c r="BW64" s="135" t="s">
        <v>110</v>
      </c>
      <c r="BX64" s="135" t="s">
        <v>106</v>
      </c>
      <c r="CL64" s="135" t="s">
        <v>19</v>
      </c>
    </row>
    <row r="65" s="4" customFormat="1" ht="16.5" customHeight="1">
      <c r="A65" s="136" t="s">
        <v>90</v>
      </c>
      <c r="B65" s="65"/>
      <c r="C65" s="126"/>
      <c r="D65" s="126"/>
      <c r="E65" s="126"/>
      <c r="F65" s="127" t="s">
        <v>101</v>
      </c>
      <c r="G65" s="127"/>
      <c r="H65" s="127"/>
      <c r="I65" s="127"/>
      <c r="J65" s="127"/>
      <c r="K65" s="126"/>
      <c r="L65" s="127" t="s">
        <v>102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9">
        <f>'05 - Elektroinstalace_01'!J34</f>
        <v>0</v>
      </c>
      <c r="AH65" s="126"/>
      <c r="AI65" s="126"/>
      <c r="AJ65" s="126"/>
      <c r="AK65" s="126"/>
      <c r="AL65" s="126"/>
      <c r="AM65" s="126"/>
      <c r="AN65" s="129">
        <f>SUM(AG65,AT65)</f>
        <v>0</v>
      </c>
      <c r="AO65" s="126"/>
      <c r="AP65" s="126"/>
      <c r="AQ65" s="130" t="s">
        <v>87</v>
      </c>
      <c r="AR65" s="67"/>
      <c r="AS65" s="131">
        <v>0</v>
      </c>
      <c r="AT65" s="132">
        <f>ROUND(SUM(AV65:AW65),2)</f>
        <v>0</v>
      </c>
      <c r="AU65" s="133">
        <f>'05 - Elektroinstalace_01'!P97</f>
        <v>0</v>
      </c>
      <c r="AV65" s="132">
        <f>'05 - Elektroinstalace_01'!J37</f>
        <v>0</v>
      </c>
      <c r="AW65" s="132">
        <f>'05 - Elektroinstalace_01'!J38</f>
        <v>0</v>
      </c>
      <c r="AX65" s="132">
        <f>'05 - Elektroinstalace_01'!J39</f>
        <v>0</v>
      </c>
      <c r="AY65" s="132">
        <f>'05 - Elektroinstalace_01'!J40</f>
        <v>0</v>
      </c>
      <c r="AZ65" s="132">
        <f>'05 - Elektroinstalace_01'!F37</f>
        <v>0</v>
      </c>
      <c r="BA65" s="132">
        <f>'05 - Elektroinstalace_01'!F38</f>
        <v>0</v>
      </c>
      <c r="BB65" s="132">
        <f>'05 - Elektroinstalace_01'!F39</f>
        <v>0</v>
      </c>
      <c r="BC65" s="132">
        <f>'05 - Elektroinstalace_01'!F40</f>
        <v>0</v>
      </c>
      <c r="BD65" s="134">
        <f>'05 - Elektroinstalace_01'!F41</f>
        <v>0</v>
      </c>
      <c r="BE65" s="4"/>
      <c r="BT65" s="135" t="s">
        <v>93</v>
      </c>
      <c r="BV65" s="135" t="s">
        <v>78</v>
      </c>
      <c r="BW65" s="135" t="s">
        <v>111</v>
      </c>
      <c r="BX65" s="135" t="s">
        <v>106</v>
      </c>
      <c r="CL65" s="135" t="s">
        <v>19</v>
      </c>
    </row>
    <row r="66" s="4" customFormat="1" ht="16.5" customHeight="1">
      <c r="A66" s="136" t="s">
        <v>90</v>
      </c>
      <c r="B66" s="65"/>
      <c r="C66" s="126"/>
      <c r="D66" s="126"/>
      <c r="E66" s="127" t="s">
        <v>112</v>
      </c>
      <c r="F66" s="127"/>
      <c r="G66" s="127"/>
      <c r="H66" s="127"/>
      <c r="I66" s="127"/>
      <c r="J66" s="126"/>
      <c r="K66" s="127" t="s">
        <v>113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9">
        <f>'VON - Vedlejší a ostatní ...'!J32</f>
        <v>0</v>
      </c>
      <c r="AH66" s="126"/>
      <c r="AI66" s="126"/>
      <c r="AJ66" s="126"/>
      <c r="AK66" s="126"/>
      <c r="AL66" s="126"/>
      <c r="AM66" s="126"/>
      <c r="AN66" s="129">
        <f>SUM(AG66,AT66)</f>
        <v>0</v>
      </c>
      <c r="AO66" s="126"/>
      <c r="AP66" s="126"/>
      <c r="AQ66" s="130" t="s">
        <v>87</v>
      </c>
      <c r="AR66" s="67"/>
      <c r="AS66" s="137">
        <v>0</v>
      </c>
      <c r="AT66" s="138">
        <f>ROUND(SUM(AV66:AW66),2)</f>
        <v>0</v>
      </c>
      <c r="AU66" s="139">
        <f>'VON - Vedlejší a ostatní ...'!P86</f>
        <v>0</v>
      </c>
      <c r="AV66" s="138">
        <f>'VON - Vedlejší a ostatní ...'!J35</f>
        <v>0</v>
      </c>
      <c r="AW66" s="138">
        <f>'VON - Vedlejší a ostatní ...'!J36</f>
        <v>0</v>
      </c>
      <c r="AX66" s="138">
        <f>'VON - Vedlejší a ostatní ...'!J37</f>
        <v>0</v>
      </c>
      <c r="AY66" s="138">
        <f>'VON - Vedlejší a ostatní ...'!J38</f>
        <v>0</v>
      </c>
      <c r="AZ66" s="138">
        <f>'VON - Vedlejší a ostatní ...'!F35</f>
        <v>0</v>
      </c>
      <c r="BA66" s="138">
        <f>'VON - Vedlejší a ostatní ...'!F36</f>
        <v>0</v>
      </c>
      <c r="BB66" s="138">
        <f>'VON - Vedlejší a ostatní ...'!F37</f>
        <v>0</v>
      </c>
      <c r="BC66" s="138">
        <f>'VON - Vedlejší a ostatní ...'!F38</f>
        <v>0</v>
      </c>
      <c r="BD66" s="140">
        <f>'VON - Vedlejší a ostatní ...'!F39</f>
        <v>0</v>
      </c>
      <c r="BE66" s="4"/>
      <c r="BT66" s="135" t="s">
        <v>88</v>
      </c>
      <c r="BV66" s="135" t="s">
        <v>78</v>
      </c>
      <c r="BW66" s="135" t="s">
        <v>114</v>
      </c>
      <c r="BX66" s="135" t="s">
        <v>84</v>
      </c>
      <c r="CL66" s="135" t="s">
        <v>19</v>
      </c>
    </row>
    <row r="67" s="2" customFormat="1" ht="30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6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46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</row>
  </sheetData>
  <sheetProtection sheet="1" formatColumns="0" formatRows="0" objects="1" scenarios="1" spinCount="100000" saltValue="vVug4p/bG6wif41mAsrWQsWDwSMIbY+43HwFaCDaVMrQGsy/CW/4VGh6iiOf4cf+1rZfY2EppGMlUEDMlf2IiQ==" hashValue="igPe9kmVhwAgYFJTlCOSKEj3GtKnwto3iQwJR8aCUyiC8RmoZJlqrsZGQPUnRebMWOkknX/OSo4IREchdoeBPg==" algorithmName="SHA-512" password="CC35"/>
  <mergeCells count="86">
    <mergeCell ref="C52:G52"/>
    <mergeCell ref="D55:H55"/>
    <mergeCell ref="E56:I56"/>
    <mergeCell ref="E61:I61"/>
    <mergeCell ref="F64:J64"/>
    <mergeCell ref="F63:J63"/>
    <mergeCell ref="F58:J58"/>
    <mergeCell ref="F62:J62"/>
    <mergeCell ref="F57:J57"/>
    <mergeCell ref="F60:J60"/>
    <mergeCell ref="F59:J59"/>
    <mergeCell ref="I52:AF52"/>
    <mergeCell ref="J55:AF55"/>
    <mergeCell ref="K56:AF56"/>
    <mergeCell ref="K61:AF61"/>
    <mergeCell ref="L60:AF60"/>
    <mergeCell ref="L62:AF62"/>
    <mergeCell ref="L63:AF63"/>
    <mergeCell ref="L64:AF64"/>
    <mergeCell ref="L59:AF59"/>
    <mergeCell ref="L57:AF57"/>
    <mergeCell ref="L58:AF58"/>
    <mergeCell ref="L45:AO45"/>
    <mergeCell ref="F65:J65"/>
    <mergeCell ref="L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4:AM64"/>
    <mergeCell ref="AG63:AM63"/>
    <mergeCell ref="AG62:AM62"/>
    <mergeCell ref="AG52:AM52"/>
    <mergeCell ref="AG57:AM57"/>
    <mergeCell ref="AG60:AM60"/>
    <mergeCell ref="AG55:AM55"/>
    <mergeCell ref="AG61:AM61"/>
    <mergeCell ref="AG59:AM59"/>
    <mergeCell ref="AG58:AM58"/>
    <mergeCell ref="AG56:AM56"/>
    <mergeCell ref="AM50:AP50"/>
    <mergeCell ref="AM47:AN47"/>
    <mergeCell ref="AM49:AP49"/>
    <mergeCell ref="AN56:AP56"/>
    <mergeCell ref="AN63:AP63"/>
    <mergeCell ref="AN62:AP62"/>
    <mergeCell ref="AN64:AP64"/>
    <mergeCell ref="AN52:AP52"/>
    <mergeCell ref="AN58:AP58"/>
    <mergeCell ref="AN55:AP55"/>
    <mergeCell ref="AN61:AP61"/>
    <mergeCell ref="AN60:AP60"/>
    <mergeCell ref="AN59:AP59"/>
    <mergeCell ref="AN57:AP57"/>
    <mergeCell ref="AS49:AT51"/>
    <mergeCell ref="AN65:AP65"/>
    <mergeCell ref="AG65:AM65"/>
    <mergeCell ref="AN66:AP66"/>
    <mergeCell ref="AG66:AM66"/>
    <mergeCell ref="AN54:AP54"/>
  </mergeCells>
  <hyperlinks>
    <hyperlink ref="A57" location="'01 - Stavební část'!C2" display="/"/>
    <hyperlink ref="A58" location="'02 - Zdravotechnika'!C2" display="/"/>
    <hyperlink ref="A59" location="'03 - Ústřední topení'!C2" display="/"/>
    <hyperlink ref="A60" location="'05 - Elektroinstalace'!C2" display="/"/>
    <hyperlink ref="A62" location="'01 - Stavební část_01'!C2" display="/"/>
    <hyperlink ref="A63" location="'02 - Zdravotechnika_01'!C2" display="/"/>
    <hyperlink ref="A64" location="'03 - Ústřední vytápění'!C2" display="/"/>
    <hyperlink ref="A65" location="'05 - Elektroinstalace_01'!C2" display="/"/>
    <hyperlink ref="A6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Opravy bytových jednotek OŘ Brno - VB ŽST Třešť čp.503</v>
      </c>
      <c r="F7" s="145"/>
      <c r="G7" s="145"/>
      <c r="H7" s="145"/>
      <c r="L7" s="22"/>
    </row>
    <row r="8" s="1" customFormat="1" ht="12" customHeight="1">
      <c r="B8" s="22"/>
      <c r="D8" s="145" t="s">
        <v>116</v>
      </c>
      <c r="L8" s="22"/>
    </row>
    <row r="9" s="2" customFormat="1" ht="16.5" customHeight="1">
      <c r="A9" s="40"/>
      <c r="B9" s="46"/>
      <c r="C9" s="40"/>
      <c r="D9" s="40"/>
      <c r="E9" s="146" t="s">
        <v>117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118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2207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50" t="str">
        <f>'Rekapitulace stavby'!AN8</f>
        <v>3. 8. 2021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27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5" t="s">
        <v>29</v>
      </c>
      <c r="J17" s="135" t="s">
        <v>30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29</v>
      </c>
      <c r="J20" s="35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33</v>
      </c>
      <c r="E22" s="40"/>
      <c r="F22" s="40"/>
      <c r="G22" s="40"/>
      <c r="H22" s="40"/>
      <c r="I22" s="145" t="s">
        <v>26</v>
      </c>
      <c r="J22" s="135" t="s">
        <v>34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5" t="s">
        <v>29</v>
      </c>
      <c r="J23" s="135" t="s">
        <v>36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38</v>
      </c>
      <c r="E25" s="40"/>
      <c r="F25" s="40"/>
      <c r="G25" s="40"/>
      <c r="H25" s="40"/>
      <c r="I25" s="145" t="s">
        <v>26</v>
      </c>
      <c r="J25" s="135" t="str">
        <f>IF('Rekapitulace stavby'!AN19="","",'Rekapitulace stavby'!AN19)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29</v>
      </c>
      <c r="J26" s="135" t="str">
        <f>IF('Rekapitulace stavby'!AN20="","",'Rekapitulace stavby'!AN20)</f>
        <v/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40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51"/>
      <c r="B29" s="152"/>
      <c r="C29" s="151"/>
      <c r="D29" s="151"/>
      <c r="E29" s="153" t="s">
        <v>122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42</v>
      </c>
      <c r="E32" s="40"/>
      <c r="F32" s="40"/>
      <c r="G32" s="40"/>
      <c r="H32" s="40"/>
      <c r="I32" s="40"/>
      <c r="J32" s="157">
        <f>ROUND(J86,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44</v>
      </c>
      <c r="G34" s="40"/>
      <c r="H34" s="40"/>
      <c r="I34" s="158" t="s">
        <v>43</v>
      </c>
      <c r="J34" s="158" t="s">
        <v>45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7" t="s">
        <v>46</v>
      </c>
      <c r="E35" s="145" t="s">
        <v>47</v>
      </c>
      <c r="F35" s="159">
        <f>ROUND((SUM(BE86:BE95)),  2)</f>
        <v>0</v>
      </c>
      <c r="G35" s="40"/>
      <c r="H35" s="40"/>
      <c r="I35" s="160">
        <v>0.20999999999999999</v>
      </c>
      <c r="J35" s="159">
        <f>ROUND(((SUM(BE86:BE95))*I35),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48</v>
      </c>
      <c r="F36" s="159">
        <f>ROUND((SUM(BF86:BF95)),  2)</f>
        <v>0</v>
      </c>
      <c r="G36" s="40"/>
      <c r="H36" s="40"/>
      <c r="I36" s="160">
        <v>0.14999999999999999</v>
      </c>
      <c r="J36" s="159">
        <f>ROUND(((SUM(BF86:BF95))*I36),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ROUND((SUM(BG86:BG95)),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50</v>
      </c>
      <c r="F38" s="159">
        <f>ROUND((SUM(BH86:BH95)),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51</v>
      </c>
      <c r="F39" s="159">
        <f>ROUND((SUM(BI86:BI95)),  2)</f>
        <v>0</v>
      </c>
      <c r="G39" s="40"/>
      <c r="H39" s="40"/>
      <c r="I39" s="160">
        <v>0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3"/>
      <c r="J41" s="166">
        <f>SUM(J32:J39)</f>
        <v>0</v>
      </c>
      <c r="K41" s="167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123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Opravy bytových jednotek OŘ Brno - VB ŽST Třešť čp.503</v>
      </c>
      <c r="F50" s="34"/>
      <c r="G50" s="34"/>
      <c r="H50" s="34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117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118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VON - Vedlejší a ostatní náklady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Třešť</v>
      </c>
      <c r="G56" s="42"/>
      <c r="H56" s="42"/>
      <c r="I56" s="34" t="s">
        <v>23</v>
      </c>
      <c r="J56" s="74" t="str">
        <f>IF(J14="","",J14)</f>
        <v>3. 8. 2021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Správa železniční dopravní cesty</v>
      </c>
      <c r="G58" s="42"/>
      <c r="H58" s="42"/>
      <c r="I58" s="34" t="s">
        <v>33</v>
      </c>
      <c r="J58" s="38" t="str">
        <f>E23</f>
        <v>APREA s.r.o.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 xml:space="preserve"> 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124</v>
      </c>
      <c r="D61" s="175"/>
      <c r="E61" s="175"/>
      <c r="F61" s="175"/>
      <c r="G61" s="175"/>
      <c r="H61" s="175"/>
      <c r="I61" s="175"/>
      <c r="J61" s="176" t="s">
        <v>125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74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126</v>
      </c>
    </row>
    <row r="64" s="9" customFormat="1" ht="24.96" customHeight="1">
      <c r="A64" s="9"/>
      <c r="B64" s="178"/>
      <c r="C64" s="179"/>
      <c r="D64" s="180" t="s">
        <v>2208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149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Opravy bytových jednotek OŘ Brno - VB ŽST Třešť čp.503</v>
      </c>
      <c r="F74" s="34"/>
      <c r="G74" s="34"/>
      <c r="H74" s="34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116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2" t="s">
        <v>117</v>
      </c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118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VON - Vedlejší a ostatní náklady</v>
      </c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Třešť</v>
      </c>
      <c r="G80" s="42"/>
      <c r="H80" s="42"/>
      <c r="I80" s="34" t="s">
        <v>23</v>
      </c>
      <c r="J80" s="74" t="str">
        <f>IF(J14="","",J14)</f>
        <v>3. 8. 2021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E17</f>
        <v>Správa železniční dopravní cesty</v>
      </c>
      <c r="G82" s="42"/>
      <c r="H82" s="42"/>
      <c r="I82" s="34" t="s">
        <v>33</v>
      </c>
      <c r="J82" s="38" t="str">
        <f>E23</f>
        <v>APREA s.r.o.</v>
      </c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IF(E20="","",E20)</f>
        <v>Vyplň údaj</v>
      </c>
      <c r="G83" s="42"/>
      <c r="H83" s="42"/>
      <c r="I83" s="34" t="s">
        <v>38</v>
      </c>
      <c r="J83" s="38" t="str">
        <f>E26</f>
        <v xml:space="preserve"> 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9"/>
      <c r="B85" s="190"/>
      <c r="C85" s="191" t="s">
        <v>150</v>
      </c>
      <c r="D85" s="192" t="s">
        <v>61</v>
      </c>
      <c r="E85" s="192" t="s">
        <v>57</v>
      </c>
      <c r="F85" s="192" t="s">
        <v>58</v>
      </c>
      <c r="G85" s="192" t="s">
        <v>151</v>
      </c>
      <c r="H85" s="192" t="s">
        <v>152</v>
      </c>
      <c r="I85" s="192" t="s">
        <v>153</v>
      </c>
      <c r="J85" s="192" t="s">
        <v>125</v>
      </c>
      <c r="K85" s="193" t="s">
        <v>154</v>
      </c>
      <c r="L85" s="194"/>
      <c r="M85" s="94" t="s">
        <v>19</v>
      </c>
      <c r="N85" s="95" t="s">
        <v>46</v>
      </c>
      <c r="O85" s="95" t="s">
        <v>155</v>
      </c>
      <c r="P85" s="95" t="s">
        <v>156</v>
      </c>
      <c r="Q85" s="95" t="s">
        <v>157</v>
      </c>
      <c r="R85" s="95" t="s">
        <v>158</v>
      </c>
      <c r="S85" s="95" t="s">
        <v>159</v>
      </c>
      <c r="T85" s="96" t="s">
        <v>160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0"/>
      <c r="B86" s="41"/>
      <c r="C86" s="101" t="s">
        <v>161</v>
      </c>
      <c r="D86" s="42"/>
      <c r="E86" s="42"/>
      <c r="F86" s="42"/>
      <c r="G86" s="42"/>
      <c r="H86" s="42"/>
      <c r="I86" s="42"/>
      <c r="J86" s="195">
        <f>BK86</f>
        <v>0</v>
      </c>
      <c r="K86" s="42"/>
      <c r="L86" s="46"/>
      <c r="M86" s="97"/>
      <c r="N86" s="196"/>
      <c r="O86" s="98"/>
      <c r="P86" s="197">
        <f>P87</f>
        <v>0</v>
      </c>
      <c r="Q86" s="98"/>
      <c r="R86" s="197">
        <f>R87</f>
        <v>0</v>
      </c>
      <c r="S86" s="98"/>
      <c r="T86" s="19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126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75</v>
      </c>
      <c r="E87" s="203" t="s">
        <v>2209</v>
      </c>
      <c r="F87" s="203" t="s">
        <v>2210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SUM(P88:P95)</f>
        <v>0</v>
      </c>
      <c r="Q87" s="208"/>
      <c r="R87" s="209">
        <f>SUM(R88:R95)</f>
        <v>0</v>
      </c>
      <c r="S87" s="208"/>
      <c r="T87" s="210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227</v>
      </c>
      <c r="AT87" s="212" t="s">
        <v>75</v>
      </c>
      <c r="AU87" s="212" t="s">
        <v>76</v>
      </c>
      <c r="AY87" s="211" t="s">
        <v>164</v>
      </c>
      <c r="BK87" s="213">
        <f>SUM(BK88:BK95)</f>
        <v>0</v>
      </c>
    </row>
    <row r="88" s="2" customFormat="1" ht="16.5" customHeight="1">
      <c r="A88" s="40"/>
      <c r="B88" s="41"/>
      <c r="C88" s="216" t="s">
        <v>83</v>
      </c>
      <c r="D88" s="216" t="s">
        <v>167</v>
      </c>
      <c r="E88" s="217" t="s">
        <v>2211</v>
      </c>
      <c r="F88" s="218" t="s">
        <v>2212</v>
      </c>
      <c r="G88" s="219" t="s">
        <v>2213</v>
      </c>
      <c r="H88" s="220">
        <v>2</v>
      </c>
      <c r="I88" s="221"/>
      <c r="J88" s="222">
        <f>ROUND(I88*H88,2)</f>
        <v>0</v>
      </c>
      <c r="K88" s="218" t="s">
        <v>171</v>
      </c>
      <c r="L88" s="46"/>
      <c r="M88" s="223" t="s">
        <v>19</v>
      </c>
      <c r="N88" s="224" t="s">
        <v>48</v>
      </c>
      <c r="O88" s="86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7" t="s">
        <v>2214</v>
      </c>
      <c r="AT88" s="227" t="s">
        <v>167</v>
      </c>
      <c r="AU88" s="227" t="s">
        <v>83</v>
      </c>
      <c r="AY88" s="19" t="s">
        <v>164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9" t="s">
        <v>88</v>
      </c>
      <c r="BK88" s="228">
        <f>ROUND(I88*H88,2)</f>
        <v>0</v>
      </c>
      <c r="BL88" s="19" t="s">
        <v>2214</v>
      </c>
      <c r="BM88" s="227" t="s">
        <v>2215</v>
      </c>
    </row>
    <row r="89" s="2" customFormat="1">
      <c r="A89" s="40"/>
      <c r="B89" s="41"/>
      <c r="C89" s="42"/>
      <c r="D89" s="229" t="s">
        <v>174</v>
      </c>
      <c r="E89" s="42"/>
      <c r="F89" s="230" t="s">
        <v>2216</v>
      </c>
      <c r="G89" s="42"/>
      <c r="H89" s="42"/>
      <c r="I89" s="231"/>
      <c r="J89" s="42"/>
      <c r="K89" s="42"/>
      <c r="L89" s="46"/>
      <c r="M89" s="232"/>
      <c r="N89" s="23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174</v>
      </c>
      <c r="AU89" s="19" t="s">
        <v>83</v>
      </c>
    </row>
    <row r="90" s="2" customFormat="1" ht="16.5" customHeight="1">
      <c r="A90" s="40"/>
      <c r="B90" s="41"/>
      <c r="C90" s="216" t="s">
        <v>88</v>
      </c>
      <c r="D90" s="216" t="s">
        <v>167</v>
      </c>
      <c r="E90" s="217" t="s">
        <v>2217</v>
      </c>
      <c r="F90" s="218" t="s">
        <v>2218</v>
      </c>
      <c r="G90" s="219" t="s">
        <v>2213</v>
      </c>
      <c r="H90" s="220">
        <v>1</v>
      </c>
      <c r="I90" s="221"/>
      <c r="J90" s="222">
        <f>ROUND(I90*H90,2)</f>
        <v>0</v>
      </c>
      <c r="K90" s="218" t="s">
        <v>171</v>
      </c>
      <c r="L90" s="46"/>
      <c r="M90" s="223" t="s">
        <v>19</v>
      </c>
      <c r="N90" s="224" t="s">
        <v>48</v>
      </c>
      <c r="O90" s="86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7" t="s">
        <v>2214</v>
      </c>
      <c r="AT90" s="227" t="s">
        <v>167</v>
      </c>
      <c r="AU90" s="227" t="s">
        <v>83</v>
      </c>
      <c r="AY90" s="19" t="s">
        <v>164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9" t="s">
        <v>88</v>
      </c>
      <c r="BK90" s="228">
        <f>ROUND(I90*H90,2)</f>
        <v>0</v>
      </c>
      <c r="BL90" s="19" t="s">
        <v>2214</v>
      </c>
      <c r="BM90" s="227" t="s">
        <v>2219</v>
      </c>
    </row>
    <row r="91" s="2" customFormat="1">
      <c r="A91" s="40"/>
      <c r="B91" s="41"/>
      <c r="C91" s="42"/>
      <c r="D91" s="229" t="s">
        <v>174</v>
      </c>
      <c r="E91" s="42"/>
      <c r="F91" s="230" t="s">
        <v>2220</v>
      </c>
      <c r="G91" s="42"/>
      <c r="H91" s="42"/>
      <c r="I91" s="231"/>
      <c r="J91" s="42"/>
      <c r="K91" s="42"/>
      <c r="L91" s="46"/>
      <c r="M91" s="232"/>
      <c r="N91" s="23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174</v>
      </c>
      <c r="AU91" s="19" t="s">
        <v>83</v>
      </c>
    </row>
    <row r="92" s="2" customFormat="1" ht="16.5" customHeight="1">
      <c r="A92" s="40"/>
      <c r="B92" s="41"/>
      <c r="C92" s="216" t="s">
        <v>93</v>
      </c>
      <c r="D92" s="216" t="s">
        <v>167</v>
      </c>
      <c r="E92" s="217" t="s">
        <v>2221</v>
      </c>
      <c r="F92" s="218" t="s">
        <v>2222</v>
      </c>
      <c r="G92" s="219" t="s">
        <v>2213</v>
      </c>
      <c r="H92" s="220">
        <v>1</v>
      </c>
      <c r="I92" s="221"/>
      <c r="J92" s="222">
        <f>ROUND(I92*H92,2)</f>
        <v>0</v>
      </c>
      <c r="K92" s="218" t="s">
        <v>171</v>
      </c>
      <c r="L92" s="46"/>
      <c r="M92" s="223" t="s">
        <v>19</v>
      </c>
      <c r="N92" s="224" t="s">
        <v>48</v>
      </c>
      <c r="O92" s="86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7" t="s">
        <v>2214</v>
      </c>
      <c r="AT92" s="227" t="s">
        <v>167</v>
      </c>
      <c r="AU92" s="227" t="s">
        <v>83</v>
      </c>
      <c r="AY92" s="19" t="s">
        <v>164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9" t="s">
        <v>88</v>
      </c>
      <c r="BK92" s="228">
        <f>ROUND(I92*H92,2)</f>
        <v>0</v>
      </c>
      <c r="BL92" s="19" t="s">
        <v>2214</v>
      </c>
      <c r="BM92" s="227" t="s">
        <v>2223</v>
      </c>
    </row>
    <row r="93" s="2" customFormat="1">
      <c r="A93" s="40"/>
      <c r="B93" s="41"/>
      <c r="C93" s="42"/>
      <c r="D93" s="229" t="s">
        <v>174</v>
      </c>
      <c r="E93" s="42"/>
      <c r="F93" s="230" t="s">
        <v>2224</v>
      </c>
      <c r="G93" s="42"/>
      <c r="H93" s="42"/>
      <c r="I93" s="231"/>
      <c r="J93" s="42"/>
      <c r="K93" s="42"/>
      <c r="L93" s="46"/>
      <c r="M93" s="232"/>
      <c r="N93" s="23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174</v>
      </c>
      <c r="AU93" s="19" t="s">
        <v>83</v>
      </c>
    </row>
    <row r="94" s="2" customFormat="1" ht="16.5" customHeight="1">
      <c r="A94" s="40"/>
      <c r="B94" s="41"/>
      <c r="C94" s="216" t="s">
        <v>172</v>
      </c>
      <c r="D94" s="216" t="s">
        <v>167</v>
      </c>
      <c r="E94" s="217" t="s">
        <v>2225</v>
      </c>
      <c r="F94" s="218" t="s">
        <v>2226</v>
      </c>
      <c r="G94" s="219" t="s">
        <v>2213</v>
      </c>
      <c r="H94" s="220">
        <v>1</v>
      </c>
      <c r="I94" s="221"/>
      <c r="J94" s="222">
        <f>ROUND(I94*H94,2)</f>
        <v>0</v>
      </c>
      <c r="K94" s="218" t="s">
        <v>171</v>
      </c>
      <c r="L94" s="46"/>
      <c r="M94" s="223" t="s">
        <v>19</v>
      </c>
      <c r="N94" s="224" t="s">
        <v>48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2214</v>
      </c>
      <c r="AT94" s="227" t="s">
        <v>167</v>
      </c>
      <c r="AU94" s="227" t="s">
        <v>83</v>
      </c>
      <c r="AY94" s="19" t="s">
        <v>164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88</v>
      </c>
      <c r="BK94" s="228">
        <f>ROUND(I94*H94,2)</f>
        <v>0</v>
      </c>
      <c r="BL94" s="19" t="s">
        <v>2214</v>
      </c>
      <c r="BM94" s="227" t="s">
        <v>2227</v>
      </c>
    </row>
    <row r="95" s="2" customFormat="1">
      <c r="A95" s="40"/>
      <c r="B95" s="41"/>
      <c r="C95" s="42"/>
      <c r="D95" s="229" t="s">
        <v>174</v>
      </c>
      <c r="E95" s="42"/>
      <c r="F95" s="230" t="s">
        <v>2228</v>
      </c>
      <c r="G95" s="42"/>
      <c r="H95" s="42"/>
      <c r="I95" s="231"/>
      <c r="J95" s="42"/>
      <c r="K95" s="42"/>
      <c r="L95" s="46"/>
      <c r="M95" s="293"/>
      <c r="N95" s="294"/>
      <c r="O95" s="290"/>
      <c r="P95" s="290"/>
      <c r="Q95" s="290"/>
      <c r="R95" s="290"/>
      <c r="S95" s="290"/>
      <c r="T95" s="295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174</v>
      </c>
      <c r="AU95" s="19" t="s">
        <v>83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wDBnm5Q33TzoFUgO7xNe+8B31TLDAd87XdM05em4iQ8fE8aEg/gWy4+a+9/dwXemTWxn23VYN7OwJOvm/5ymmQ==" hashValue="+b95joUYJVT2YGF5wVNImEyrcjmkzukdA5vFdjogWZ1kPnNN82rnZBJHy/TMI6bKBneYUx2BUWIQVG0QfwSfzA==" algorithmName="SHA-512" password="CC35"/>
  <autoFilter ref="C85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89" r:id="rId1" display="https://podminky.urs.cz/item/CS_URS_2021_02/013254000"/>
    <hyperlink ref="F91" r:id="rId2" display="https://podminky.urs.cz/item/CS_URS_2021_02/030001000"/>
    <hyperlink ref="F93" r:id="rId3" display="https://podminky.urs.cz/item/CS_URS_2021_02/035002000"/>
    <hyperlink ref="F95" r:id="rId4" display="https://podminky.urs.cz/item/CS_URS_2021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7" customWidth="1"/>
    <col min="2" max="2" width="1.667969" style="297" customWidth="1"/>
    <col min="3" max="4" width="5" style="297" customWidth="1"/>
    <col min="5" max="5" width="11.66016" style="297" customWidth="1"/>
    <col min="6" max="6" width="9.160156" style="297" customWidth="1"/>
    <col min="7" max="7" width="5" style="297" customWidth="1"/>
    <col min="8" max="8" width="77.83203" style="297" customWidth="1"/>
    <col min="9" max="10" width="20" style="297" customWidth="1"/>
    <col min="11" max="11" width="1.667969" style="297" customWidth="1"/>
  </cols>
  <sheetData>
    <row r="1" s="1" customFormat="1" ht="37.5" customHeight="1"/>
    <row r="2" s="1" customFormat="1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7" customFormat="1" ht="45" customHeight="1">
      <c r="B3" s="301"/>
      <c r="C3" s="302" t="s">
        <v>2229</v>
      </c>
      <c r="D3" s="302"/>
      <c r="E3" s="302"/>
      <c r="F3" s="302"/>
      <c r="G3" s="302"/>
      <c r="H3" s="302"/>
      <c r="I3" s="302"/>
      <c r="J3" s="302"/>
      <c r="K3" s="303"/>
    </row>
    <row r="4" s="1" customFormat="1" ht="25.5" customHeight="1">
      <c r="B4" s="304"/>
      <c r="C4" s="305" t="s">
        <v>2230</v>
      </c>
      <c r="D4" s="305"/>
      <c r="E4" s="305"/>
      <c r="F4" s="305"/>
      <c r="G4" s="305"/>
      <c r="H4" s="305"/>
      <c r="I4" s="305"/>
      <c r="J4" s="305"/>
      <c r="K4" s="306"/>
    </row>
    <row r="5" s="1" customFormat="1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s="1" customFormat="1" ht="15" customHeight="1">
      <c r="B6" s="304"/>
      <c r="C6" s="308" t="s">
        <v>2231</v>
      </c>
      <c r="D6" s="308"/>
      <c r="E6" s="308"/>
      <c r="F6" s="308"/>
      <c r="G6" s="308"/>
      <c r="H6" s="308"/>
      <c r="I6" s="308"/>
      <c r="J6" s="308"/>
      <c r="K6" s="306"/>
    </row>
    <row r="7" s="1" customFormat="1" ht="15" customHeight="1">
      <c r="B7" s="309"/>
      <c r="C7" s="308" t="s">
        <v>2232</v>
      </c>
      <c r="D7" s="308"/>
      <c r="E7" s="308"/>
      <c r="F7" s="308"/>
      <c r="G7" s="308"/>
      <c r="H7" s="308"/>
      <c r="I7" s="308"/>
      <c r="J7" s="308"/>
      <c r="K7" s="306"/>
    </row>
    <row r="8" s="1" customFormat="1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s="1" customFormat="1" ht="15" customHeight="1">
      <c r="B9" s="309"/>
      <c r="C9" s="308" t="s">
        <v>2233</v>
      </c>
      <c r="D9" s="308"/>
      <c r="E9" s="308"/>
      <c r="F9" s="308"/>
      <c r="G9" s="308"/>
      <c r="H9" s="308"/>
      <c r="I9" s="308"/>
      <c r="J9" s="308"/>
      <c r="K9" s="306"/>
    </row>
    <row r="10" s="1" customFormat="1" ht="15" customHeight="1">
      <c r="B10" s="309"/>
      <c r="C10" s="308"/>
      <c r="D10" s="308" t="s">
        <v>2234</v>
      </c>
      <c r="E10" s="308"/>
      <c r="F10" s="308"/>
      <c r="G10" s="308"/>
      <c r="H10" s="308"/>
      <c r="I10" s="308"/>
      <c r="J10" s="308"/>
      <c r="K10" s="306"/>
    </row>
    <row r="11" s="1" customFormat="1" ht="15" customHeight="1">
      <c r="B11" s="309"/>
      <c r="C11" s="310"/>
      <c r="D11" s="308" t="s">
        <v>2235</v>
      </c>
      <c r="E11" s="308"/>
      <c r="F11" s="308"/>
      <c r="G11" s="308"/>
      <c r="H11" s="308"/>
      <c r="I11" s="308"/>
      <c r="J11" s="308"/>
      <c r="K11" s="306"/>
    </row>
    <row r="12" s="1" customFormat="1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s="1" customFormat="1" ht="15" customHeight="1">
      <c r="B13" s="309"/>
      <c r="C13" s="310"/>
      <c r="D13" s="311" t="s">
        <v>2236</v>
      </c>
      <c r="E13" s="308"/>
      <c r="F13" s="308"/>
      <c r="G13" s="308"/>
      <c r="H13" s="308"/>
      <c r="I13" s="308"/>
      <c r="J13" s="308"/>
      <c r="K13" s="306"/>
    </row>
    <row r="14" s="1" customFormat="1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s="1" customFormat="1" ht="15" customHeight="1">
      <c r="B15" s="309"/>
      <c r="C15" s="310"/>
      <c r="D15" s="308" t="s">
        <v>2237</v>
      </c>
      <c r="E15" s="308"/>
      <c r="F15" s="308"/>
      <c r="G15" s="308"/>
      <c r="H15" s="308"/>
      <c r="I15" s="308"/>
      <c r="J15" s="308"/>
      <c r="K15" s="306"/>
    </row>
    <row r="16" s="1" customFormat="1" ht="15" customHeight="1">
      <c r="B16" s="309"/>
      <c r="C16" s="310"/>
      <c r="D16" s="308" t="s">
        <v>2238</v>
      </c>
      <c r="E16" s="308"/>
      <c r="F16" s="308"/>
      <c r="G16" s="308"/>
      <c r="H16" s="308"/>
      <c r="I16" s="308"/>
      <c r="J16" s="308"/>
      <c r="K16" s="306"/>
    </row>
    <row r="17" s="1" customFormat="1" ht="15" customHeight="1">
      <c r="B17" s="309"/>
      <c r="C17" s="310"/>
      <c r="D17" s="308" t="s">
        <v>2239</v>
      </c>
      <c r="E17" s="308"/>
      <c r="F17" s="308"/>
      <c r="G17" s="308"/>
      <c r="H17" s="308"/>
      <c r="I17" s="308"/>
      <c r="J17" s="308"/>
      <c r="K17" s="306"/>
    </row>
    <row r="18" s="1" customFormat="1" ht="15" customHeight="1">
      <c r="B18" s="309"/>
      <c r="C18" s="310"/>
      <c r="D18" s="310"/>
      <c r="E18" s="312" t="s">
        <v>82</v>
      </c>
      <c r="F18" s="308" t="s">
        <v>2240</v>
      </c>
      <c r="G18" s="308"/>
      <c r="H18" s="308"/>
      <c r="I18" s="308"/>
      <c r="J18" s="308"/>
      <c r="K18" s="306"/>
    </row>
    <row r="19" s="1" customFormat="1" ht="15" customHeight="1">
      <c r="B19" s="309"/>
      <c r="C19" s="310"/>
      <c r="D19" s="310"/>
      <c r="E19" s="312" t="s">
        <v>2241</v>
      </c>
      <c r="F19" s="308" t="s">
        <v>2242</v>
      </c>
      <c r="G19" s="308"/>
      <c r="H19" s="308"/>
      <c r="I19" s="308"/>
      <c r="J19" s="308"/>
      <c r="K19" s="306"/>
    </row>
    <row r="20" s="1" customFormat="1" ht="15" customHeight="1">
      <c r="B20" s="309"/>
      <c r="C20" s="310"/>
      <c r="D20" s="310"/>
      <c r="E20" s="312" t="s">
        <v>2243</v>
      </c>
      <c r="F20" s="308" t="s">
        <v>2244</v>
      </c>
      <c r="G20" s="308"/>
      <c r="H20" s="308"/>
      <c r="I20" s="308"/>
      <c r="J20" s="308"/>
      <c r="K20" s="306"/>
    </row>
    <row r="21" s="1" customFormat="1" ht="15" customHeight="1">
      <c r="B21" s="309"/>
      <c r="C21" s="310"/>
      <c r="D21" s="310"/>
      <c r="E21" s="312" t="s">
        <v>112</v>
      </c>
      <c r="F21" s="308" t="s">
        <v>113</v>
      </c>
      <c r="G21" s="308"/>
      <c r="H21" s="308"/>
      <c r="I21" s="308"/>
      <c r="J21" s="308"/>
      <c r="K21" s="306"/>
    </row>
    <row r="22" s="1" customFormat="1" ht="15" customHeight="1">
      <c r="B22" s="309"/>
      <c r="C22" s="310"/>
      <c r="D22" s="310"/>
      <c r="E22" s="312" t="s">
        <v>2245</v>
      </c>
      <c r="F22" s="308" t="s">
        <v>879</v>
      </c>
      <c r="G22" s="308"/>
      <c r="H22" s="308"/>
      <c r="I22" s="308"/>
      <c r="J22" s="308"/>
      <c r="K22" s="306"/>
    </row>
    <row r="23" s="1" customFormat="1" ht="15" customHeight="1">
      <c r="B23" s="309"/>
      <c r="C23" s="310"/>
      <c r="D23" s="310"/>
      <c r="E23" s="312" t="s">
        <v>87</v>
      </c>
      <c r="F23" s="308" t="s">
        <v>2246</v>
      </c>
      <c r="G23" s="308"/>
      <c r="H23" s="308"/>
      <c r="I23" s="308"/>
      <c r="J23" s="308"/>
      <c r="K23" s="306"/>
    </row>
    <row r="24" s="1" customFormat="1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s="1" customFormat="1" ht="15" customHeight="1">
      <c r="B25" s="309"/>
      <c r="C25" s="308" t="s">
        <v>2247</v>
      </c>
      <c r="D25" s="308"/>
      <c r="E25" s="308"/>
      <c r="F25" s="308"/>
      <c r="G25" s="308"/>
      <c r="H25" s="308"/>
      <c r="I25" s="308"/>
      <c r="J25" s="308"/>
      <c r="K25" s="306"/>
    </row>
    <row r="26" s="1" customFormat="1" ht="15" customHeight="1">
      <c r="B26" s="309"/>
      <c r="C26" s="308" t="s">
        <v>2248</v>
      </c>
      <c r="D26" s="308"/>
      <c r="E26" s="308"/>
      <c r="F26" s="308"/>
      <c r="G26" s="308"/>
      <c r="H26" s="308"/>
      <c r="I26" s="308"/>
      <c r="J26" s="308"/>
      <c r="K26" s="306"/>
    </row>
    <row r="27" s="1" customFormat="1" ht="15" customHeight="1">
      <c r="B27" s="309"/>
      <c r="C27" s="308"/>
      <c r="D27" s="308" t="s">
        <v>2249</v>
      </c>
      <c r="E27" s="308"/>
      <c r="F27" s="308"/>
      <c r="G27" s="308"/>
      <c r="H27" s="308"/>
      <c r="I27" s="308"/>
      <c r="J27" s="308"/>
      <c r="K27" s="306"/>
    </row>
    <row r="28" s="1" customFormat="1" ht="15" customHeight="1">
      <c r="B28" s="309"/>
      <c r="C28" s="310"/>
      <c r="D28" s="308" t="s">
        <v>2250</v>
      </c>
      <c r="E28" s="308"/>
      <c r="F28" s="308"/>
      <c r="G28" s="308"/>
      <c r="H28" s="308"/>
      <c r="I28" s="308"/>
      <c r="J28" s="308"/>
      <c r="K28" s="306"/>
    </row>
    <row r="29" s="1" customFormat="1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s="1" customFormat="1" ht="15" customHeight="1">
      <c r="B30" s="309"/>
      <c r="C30" s="310"/>
      <c r="D30" s="308" t="s">
        <v>2251</v>
      </c>
      <c r="E30" s="308"/>
      <c r="F30" s="308"/>
      <c r="G30" s="308"/>
      <c r="H30" s="308"/>
      <c r="I30" s="308"/>
      <c r="J30" s="308"/>
      <c r="K30" s="306"/>
    </row>
    <row r="31" s="1" customFormat="1" ht="15" customHeight="1">
      <c r="B31" s="309"/>
      <c r="C31" s="310"/>
      <c r="D31" s="308" t="s">
        <v>2252</v>
      </c>
      <c r="E31" s="308"/>
      <c r="F31" s="308"/>
      <c r="G31" s="308"/>
      <c r="H31" s="308"/>
      <c r="I31" s="308"/>
      <c r="J31" s="308"/>
      <c r="K31" s="306"/>
    </row>
    <row r="32" s="1" customFormat="1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s="1" customFormat="1" ht="15" customHeight="1">
      <c r="B33" s="309"/>
      <c r="C33" s="310"/>
      <c r="D33" s="308" t="s">
        <v>2253</v>
      </c>
      <c r="E33" s="308"/>
      <c r="F33" s="308"/>
      <c r="G33" s="308"/>
      <c r="H33" s="308"/>
      <c r="I33" s="308"/>
      <c r="J33" s="308"/>
      <c r="K33" s="306"/>
    </row>
    <row r="34" s="1" customFormat="1" ht="15" customHeight="1">
      <c r="B34" s="309"/>
      <c r="C34" s="310"/>
      <c r="D34" s="308" t="s">
        <v>2254</v>
      </c>
      <c r="E34" s="308"/>
      <c r="F34" s="308"/>
      <c r="G34" s="308"/>
      <c r="H34" s="308"/>
      <c r="I34" s="308"/>
      <c r="J34" s="308"/>
      <c r="K34" s="306"/>
    </row>
    <row r="35" s="1" customFormat="1" ht="15" customHeight="1">
      <c r="B35" s="309"/>
      <c r="C35" s="310"/>
      <c r="D35" s="308" t="s">
        <v>2255</v>
      </c>
      <c r="E35" s="308"/>
      <c r="F35" s="308"/>
      <c r="G35" s="308"/>
      <c r="H35" s="308"/>
      <c r="I35" s="308"/>
      <c r="J35" s="308"/>
      <c r="K35" s="306"/>
    </row>
    <row r="36" s="1" customFormat="1" ht="15" customHeight="1">
      <c r="B36" s="309"/>
      <c r="C36" s="310"/>
      <c r="D36" s="308"/>
      <c r="E36" s="311" t="s">
        <v>150</v>
      </c>
      <c r="F36" s="308"/>
      <c r="G36" s="308" t="s">
        <v>2256</v>
      </c>
      <c r="H36" s="308"/>
      <c r="I36" s="308"/>
      <c r="J36" s="308"/>
      <c r="K36" s="306"/>
    </row>
    <row r="37" s="1" customFormat="1" ht="30.75" customHeight="1">
      <c r="B37" s="309"/>
      <c r="C37" s="310"/>
      <c r="D37" s="308"/>
      <c r="E37" s="311" t="s">
        <v>2257</v>
      </c>
      <c r="F37" s="308"/>
      <c r="G37" s="308" t="s">
        <v>2258</v>
      </c>
      <c r="H37" s="308"/>
      <c r="I37" s="308"/>
      <c r="J37" s="308"/>
      <c r="K37" s="306"/>
    </row>
    <row r="38" s="1" customFormat="1" ht="15" customHeight="1">
      <c r="B38" s="309"/>
      <c r="C38" s="310"/>
      <c r="D38" s="308"/>
      <c r="E38" s="311" t="s">
        <v>57</v>
      </c>
      <c r="F38" s="308"/>
      <c r="G38" s="308" t="s">
        <v>2259</v>
      </c>
      <c r="H38" s="308"/>
      <c r="I38" s="308"/>
      <c r="J38" s="308"/>
      <c r="K38" s="306"/>
    </row>
    <row r="39" s="1" customFormat="1" ht="15" customHeight="1">
      <c r="B39" s="309"/>
      <c r="C39" s="310"/>
      <c r="D39" s="308"/>
      <c r="E39" s="311" t="s">
        <v>58</v>
      </c>
      <c r="F39" s="308"/>
      <c r="G39" s="308" t="s">
        <v>2260</v>
      </c>
      <c r="H39" s="308"/>
      <c r="I39" s="308"/>
      <c r="J39" s="308"/>
      <c r="K39" s="306"/>
    </row>
    <row r="40" s="1" customFormat="1" ht="15" customHeight="1">
      <c r="B40" s="309"/>
      <c r="C40" s="310"/>
      <c r="D40" s="308"/>
      <c r="E40" s="311" t="s">
        <v>151</v>
      </c>
      <c r="F40" s="308"/>
      <c r="G40" s="308" t="s">
        <v>2261</v>
      </c>
      <c r="H40" s="308"/>
      <c r="I40" s="308"/>
      <c r="J40" s="308"/>
      <c r="K40" s="306"/>
    </row>
    <row r="41" s="1" customFormat="1" ht="15" customHeight="1">
      <c r="B41" s="309"/>
      <c r="C41" s="310"/>
      <c r="D41" s="308"/>
      <c r="E41" s="311" t="s">
        <v>152</v>
      </c>
      <c r="F41" s="308"/>
      <c r="G41" s="308" t="s">
        <v>2262</v>
      </c>
      <c r="H41" s="308"/>
      <c r="I41" s="308"/>
      <c r="J41" s="308"/>
      <c r="K41" s="306"/>
    </row>
    <row r="42" s="1" customFormat="1" ht="15" customHeight="1">
      <c r="B42" s="309"/>
      <c r="C42" s="310"/>
      <c r="D42" s="308"/>
      <c r="E42" s="311" t="s">
        <v>2263</v>
      </c>
      <c r="F42" s="308"/>
      <c r="G42" s="308" t="s">
        <v>2264</v>
      </c>
      <c r="H42" s="308"/>
      <c r="I42" s="308"/>
      <c r="J42" s="308"/>
      <c r="K42" s="306"/>
    </row>
    <row r="43" s="1" customFormat="1" ht="15" customHeight="1">
      <c r="B43" s="309"/>
      <c r="C43" s="310"/>
      <c r="D43" s="308"/>
      <c r="E43" s="311"/>
      <c r="F43" s="308"/>
      <c r="G43" s="308" t="s">
        <v>2265</v>
      </c>
      <c r="H43" s="308"/>
      <c r="I43" s="308"/>
      <c r="J43" s="308"/>
      <c r="K43" s="306"/>
    </row>
    <row r="44" s="1" customFormat="1" ht="15" customHeight="1">
      <c r="B44" s="309"/>
      <c r="C44" s="310"/>
      <c r="D44" s="308"/>
      <c r="E44" s="311" t="s">
        <v>2266</v>
      </c>
      <c r="F44" s="308"/>
      <c r="G44" s="308" t="s">
        <v>2267</v>
      </c>
      <c r="H44" s="308"/>
      <c r="I44" s="308"/>
      <c r="J44" s="308"/>
      <c r="K44" s="306"/>
    </row>
    <row r="45" s="1" customFormat="1" ht="15" customHeight="1">
      <c r="B45" s="309"/>
      <c r="C45" s="310"/>
      <c r="D45" s="308"/>
      <c r="E45" s="311" t="s">
        <v>154</v>
      </c>
      <c r="F45" s="308"/>
      <c r="G45" s="308" t="s">
        <v>2268</v>
      </c>
      <c r="H45" s="308"/>
      <c r="I45" s="308"/>
      <c r="J45" s="308"/>
      <c r="K45" s="306"/>
    </row>
    <row r="46" s="1" customFormat="1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s="1" customFormat="1" ht="15" customHeight="1">
      <c r="B47" s="309"/>
      <c r="C47" s="310"/>
      <c r="D47" s="308" t="s">
        <v>2269</v>
      </c>
      <c r="E47" s="308"/>
      <c r="F47" s="308"/>
      <c r="G47" s="308"/>
      <c r="H47" s="308"/>
      <c r="I47" s="308"/>
      <c r="J47" s="308"/>
      <c r="K47" s="306"/>
    </row>
    <row r="48" s="1" customFormat="1" ht="15" customHeight="1">
      <c r="B48" s="309"/>
      <c r="C48" s="310"/>
      <c r="D48" s="310"/>
      <c r="E48" s="308" t="s">
        <v>2270</v>
      </c>
      <c r="F48" s="308"/>
      <c r="G48" s="308"/>
      <c r="H48" s="308"/>
      <c r="I48" s="308"/>
      <c r="J48" s="308"/>
      <c r="K48" s="306"/>
    </row>
    <row r="49" s="1" customFormat="1" ht="15" customHeight="1">
      <c r="B49" s="309"/>
      <c r="C49" s="310"/>
      <c r="D49" s="310"/>
      <c r="E49" s="308" t="s">
        <v>2271</v>
      </c>
      <c r="F49" s="308"/>
      <c r="G49" s="308"/>
      <c r="H49" s="308"/>
      <c r="I49" s="308"/>
      <c r="J49" s="308"/>
      <c r="K49" s="306"/>
    </row>
    <row r="50" s="1" customFormat="1" ht="15" customHeight="1">
      <c r="B50" s="309"/>
      <c r="C50" s="310"/>
      <c r="D50" s="310"/>
      <c r="E50" s="308" t="s">
        <v>2272</v>
      </c>
      <c r="F50" s="308"/>
      <c r="G50" s="308"/>
      <c r="H50" s="308"/>
      <c r="I50" s="308"/>
      <c r="J50" s="308"/>
      <c r="K50" s="306"/>
    </row>
    <row r="51" s="1" customFormat="1" ht="15" customHeight="1">
      <c r="B51" s="309"/>
      <c r="C51" s="310"/>
      <c r="D51" s="308" t="s">
        <v>2273</v>
      </c>
      <c r="E51" s="308"/>
      <c r="F51" s="308"/>
      <c r="G51" s="308"/>
      <c r="H51" s="308"/>
      <c r="I51" s="308"/>
      <c r="J51" s="308"/>
      <c r="K51" s="306"/>
    </row>
    <row r="52" s="1" customFormat="1" ht="25.5" customHeight="1">
      <c r="B52" s="304"/>
      <c r="C52" s="305" t="s">
        <v>2274</v>
      </c>
      <c r="D52" s="305"/>
      <c r="E52" s="305"/>
      <c r="F52" s="305"/>
      <c r="G52" s="305"/>
      <c r="H52" s="305"/>
      <c r="I52" s="305"/>
      <c r="J52" s="305"/>
      <c r="K52" s="306"/>
    </row>
    <row r="53" s="1" customFormat="1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s="1" customFormat="1" ht="15" customHeight="1">
      <c r="B54" s="304"/>
      <c r="C54" s="308" t="s">
        <v>2275</v>
      </c>
      <c r="D54" s="308"/>
      <c r="E54" s="308"/>
      <c r="F54" s="308"/>
      <c r="G54" s="308"/>
      <c r="H54" s="308"/>
      <c r="I54" s="308"/>
      <c r="J54" s="308"/>
      <c r="K54" s="306"/>
    </row>
    <row r="55" s="1" customFormat="1" ht="15" customHeight="1">
      <c r="B55" s="304"/>
      <c r="C55" s="308" t="s">
        <v>2276</v>
      </c>
      <c r="D55" s="308"/>
      <c r="E55" s="308"/>
      <c r="F55" s="308"/>
      <c r="G55" s="308"/>
      <c r="H55" s="308"/>
      <c r="I55" s="308"/>
      <c r="J55" s="308"/>
      <c r="K55" s="306"/>
    </row>
    <row r="56" s="1" customFormat="1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s="1" customFormat="1" ht="15" customHeight="1">
      <c r="B57" s="304"/>
      <c r="C57" s="308" t="s">
        <v>2277</v>
      </c>
      <c r="D57" s="308"/>
      <c r="E57" s="308"/>
      <c r="F57" s="308"/>
      <c r="G57" s="308"/>
      <c r="H57" s="308"/>
      <c r="I57" s="308"/>
      <c r="J57" s="308"/>
      <c r="K57" s="306"/>
    </row>
    <row r="58" s="1" customFormat="1" ht="15" customHeight="1">
      <c r="B58" s="304"/>
      <c r="C58" s="310"/>
      <c r="D58" s="308" t="s">
        <v>2278</v>
      </c>
      <c r="E58" s="308"/>
      <c r="F58" s="308"/>
      <c r="G58" s="308"/>
      <c r="H58" s="308"/>
      <c r="I58" s="308"/>
      <c r="J58" s="308"/>
      <c r="K58" s="306"/>
    </row>
    <row r="59" s="1" customFormat="1" ht="15" customHeight="1">
      <c r="B59" s="304"/>
      <c r="C59" s="310"/>
      <c r="D59" s="308" t="s">
        <v>2279</v>
      </c>
      <c r="E59" s="308"/>
      <c r="F59" s="308"/>
      <c r="G59" s="308"/>
      <c r="H59" s="308"/>
      <c r="I59" s="308"/>
      <c r="J59" s="308"/>
      <c r="K59" s="306"/>
    </row>
    <row r="60" s="1" customFormat="1" ht="15" customHeight="1">
      <c r="B60" s="304"/>
      <c r="C60" s="310"/>
      <c r="D60" s="308" t="s">
        <v>2280</v>
      </c>
      <c r="E60" s="308"/>
      <c r="F60" s="308"/>
      <c r="G60" s="308"/>
      <c r="H60" s="308"/>
      <c r="I60" s="308"/>
      <c r="J60" s="308"/>
      <c r="K60" s="306"/>
    </row>
    <row r="61" s="1" customFormat="1" ht="15" customHeight="1">
      <c r="B61" s="304"/>
      <c r="C61" s="310"/>
      <c r="D61" s="308" t="s">
        <v>2281</v>
      </c>
      <c r="E61" s="308"/>
      <c r="F61" s="308"/>
      <c r="G61" s="308"/>
      <c r="H61" s="308"/>
      <c r="I61" s="308"/>
      <c r="J61" s="308"/>
      <c r="K61" s="306"/>
    </row>
    <row r="62" s="1" customFormat="1" ht="15" customHeight="1">
      <c r="B62" s="304"/>
      <c r="C62" s="310"/>
      <c r="D62" s="313" t="s">
        <v>2282</v>
      </c>
      <c r="E62" s="313"/>
      <c r="F62" s="313"/>
      <c r="G62" s="313"/>
      <c r="H62" s="313"/>
      <c r="I62" s="313"/>
      <c r="J62" s="313"/>
      <c r="K62" s="306"/>
    </row>
    <row r="63" s="1" customFormat="1" ht="15" customHeight="1">
      <c r="B63" s="304"/>
      <c r="C63" s="310"/>
      <c r="D63" s="308" t="s">
        <v>2283</v>
      </c>
      <c r="E63" s="308"/>
      <c r="F63" s="308"/>
      <c r="G63" s="308"/>
      <c r="H63" s="308"/>
      <c r="I63" s="308"/>
      <c r="J63" s="308"/>
      <c r="K63" s="306"/>
    </row>
    <row r="64" s="1" customFormat="1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s="1" customFormat="1" ht="15" customHeight="1">
      <c r="B65" s="304"/>
      <c r="C65" s="310"/>
      <c r="D65" s="308" t="s">
        <v>2284</v>
      </c>
      <c r="E65" s="308"/>
      <c r="F65" s="308"/>
      <c r="G65" s="308"/>
      <c r="H65" s="308"/>
      <c r="I65" s="308"/>
      <c r="J65" s="308"/>
      <c r="K65" s="306"/>
    </row>
    <row r="66" s="1" customFormat="1" ht="15" customHeight="1">
      <c r="B66" s="304"/>
      <c r="C66" s="310"/>
      <c r="D66" s="313" t="s">
        <v>2285</v>
      </c>
      <c r="E66" s="313"/>
      <c r="F66" s="313"/>
      <c r="G66" s="313"/>
      <c r="H66" s="313"/>
      <c r="I66" s="313"/>
      <c r="J66" s="313"/>
      <c r="K66" s="306"/>
    </row>
    <row r="67" s="1" customFormat="1" ht="15" customHeight="1">
      <c r="B67" s="304"/>
      <c r="C67" s="310"/>
      <c r="D67" s="308" t="s">
        <v>2286</v>
      </c>
      <c r="E67" s="308"/>
      <c r="F67" s="308"/>
      <c r="G67" s="308"/>
      <c r="H67" s="308"/>
      <c r="I67" s="308"/>
      <c r="J67" s="308"/>
      <c r="K67" s="306"/>
    </row>
    <row r="68" s="1" customFormat="1" ht="15" customHeight="1">
      <c r="B68" s="304"/>
      <c r="C68" s="310"/>
      <c r="D68" s="308" t="s">
        <v>2287</v>
      </c>
      <c r="E68" s="308"/>
      <c r="F68" s="308"/>
      <c r="G68" s="308"/>
      <c r="H68" s="308"/>
      <c r="I68" s="308"/>
      <c r="J68" s="308"/>
      <c r="K68" s="306"/>
    </row>
    <row r="69" s="1" customFormat="1" ht="15" customHeight="1">
      <c r="B69" s="304"/>
      <c r="C69" s="310"/>
      <c r="D69" s="308" t="s">
        <v>2288</v>
      </c>
      <c r="E69" s="308"/>
      <c r="F69" s="308"/>
      <c r="G69" s="308"/>
      <c r="H69" s="308"/>
      <c r="I69" s="308"/>
      <c r="J69" s="308"/>
      <c r="K69" s="306"/>
    </row>
    <row r="70" s="1" customFormat="1" ht="15" customHeight="1">
      <c r="B70" s="304"/>
      <c r="C70" s="310"/>
      <c r="D70" s="308" t="s">
        <v>2289</v>
      </c>
      <c r="E70" s="308"/>
      <c r="F70" s="308"/>
      <c r="G70" s="308"/>
      <c r="H70" s="308"/>
      <c r="I70" s="308"/>
      <c r="J70" s="308"/>
      <c r="K70" s="306"/>
    </row>
    <row r="71" s="1" customFormat="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s="1" customFormat="1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s="1" customFormat="1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s="1" customFormat="1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s="1" customFormat="1" ht="45" customHeight="1">
      <c r="B75" s="323"/>
      <c r="C75" s="324" t="s">
        <v>2290</v>
      </c>
      <c r="D75" s="324"/>
      <c r="E75" s="324"/>
      <c r="F75" s="324"/>
      <c r="G75" s="324"/>
      <c r="H75" s="324"/>
      <c r="I75" s="324"/>
      <c r="J75" s="324"/>
      <c r="K75" s="325"/>
    </row>
    <row r="76" s="1" customFormat="1" ht="17.25" customHeight="1">
      <c r="B76" s="323"/>
      <c r="C76" s="326" t="s">
        <v>2291</v>
      </c>
      <c r="D76" s="326"/>
      <c r="E76" s="326"/>
      <c r="F76" s="326" t="s">
        <v>2292</v>
      </c>
      <c r="G76" s="327"/>
      <c r="H76" s="326" t="s">
        <v>58</v>
      </c>
      <c r="I76" s="326" t="s">
        <v>61</v>
      </c>
      <c r="J76" s="326" t="s">
        <v>2293</v>
      </c>
      <c r="K76" s="325"/>
    </row>
    <row r="77" s="1" customFormat="1" ht="17.25" customHeight="1">
      <c r="B77" s="323"/>
      <c r="C77" s="328" t="s">
        <v>2294</v>
      </c>
      <c r="D77" s="328"/>
      <c r="E77" s="328"/>
      <c r="F77" s="329" t="s">
        <v>2295</v>
      </c>
      <c r="G77" s="330"/>
      <c r="H77" s="328"/>
      <c r="I77" s="328"/>
      <c r="J77" s="328" t="s">
        <v>2296</v>
      </c>
      <c r="K77" s="325"/>
    </row>
    <row r="78" s="1" customFormat="1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s="1" customFormat="1" ht="15" customHeight="1">
      <c r="B79" s="323"/>
      <c r="C79" s="311" t="s">
        <v>57</v>
      </c>
      <c r="D79" s="333"/>
      <c r="E79" s="333"/>
      <c r="F79" s="334" t="s">
        <v>2297</v>
      </c>
      <c r="G79" s="335"/>
      <c r="H79" s="311" t="s">
        <v>2298</v>
      </c>
      <c r="I79" s="311" t="s">
        <v>2299</v>
      </c>
      <c r="J79" s="311">
        <v>20</v>
      </c>
      <c r="K79" s="325"/>
    </row>
    <row r="80" s="1" customFormat="1" ht="15" customHeight="1">
      <c r="B80" s="323"/>
      <c r="C80" s="311" t="s">
        <v>2300</v>
      </c>
      <c r="D80" s="311"/>
      <c r="E80" s="311"/>
      <c r="F80" s="334" t="s">
        <v>2297</v>
      </c>
      <c r="G80" s="335"/>
      <c r="H80" s="311" t="s">
        <v>2301</v>
      </c>
      <c r="I80" s="311" t="s">
        <v>2299</v>
      </c>
      <c r="J80" s="311">
        <v>120</v>
      </c>
      <c r="K80" s="325"/>
    </row>
    <row r="81" s="1" customFormat="1" ht="15" customHeight="1">
      <c r="B81" s="336"/>
      <c r="C81" s="311" t="s">
        <v>2302</v>
      </c>
      <c r="D81" s="311"/>
      <c r="E81" s="311"/>
      <c r="F81" s="334" t="s">
        <v>2303</v>
      </c>
      <c r="G81" s="335"/>
      <c r="H81" s="311" t="s">
        <v>2304</v>
      </c>
      <c r="I81" s="311" t="s">
        <v>2299</v>
      </c>
      <c r="J81" s="311">
        <v>50</v>
      </c>
      <c r="K81" s="325"/>
    </row>
    <row r="82" s="1" customFormat="1" ht="15" customHeight="1">
      <c r="B82" s="336"/>
      <c r="C82" s="311" t="s">
        <v>2305</v>
      </c>
      <c r="D82" s="311"/>
      <c r="E82" s="311"/>
      <c r="F82" s="334" t="s">
        <v>2297</v>
      </c>
      <c r="G82" s="335"/>
      <c r="H82" s="311" t="s">
        <v>2306</v>
      </c>
      <c r="I82" s="311" t="s">
        <v>2307</v>
      </c>
      <c r="J82" s="311"/>
      <c r="K82" s="325"/>
    </row>
    <row r="83" s="1" customFormat="1" ht="15" customHeight="1">
      <c r="B83" s="336"/>
      <c r="C83" s="337" t="s">
        <v>2308</v>
      </c>
      <c r="D83" s="337"/>
      <c r="E83" s="337"/>
      <c r="F83" s="338" t="s">
        <v>2303</v>
      </c>
      <c r="G83" s="337"/>
      <c r="H83" s="337" t="s">
        <v>2309</v>
      </c>
      <c r="I83" s="337" t="s">
        <v>2299</v>
      </c>
      <c r="J83" s="337">
        <v>15</v>
      </c>
      <c r="K83" s="325"/>
    </row>
    <row r="84" s="1" customFormat="1" ht="15" customHeight="1">
      <c r="B84" s="336"/>
      <c r="C84" s="337" t="s">
        <v>2310</v>
      </c>
      <c r="D84" s="337"/>
      <c r="E84" s="337"/>
      <c r="F84" s="338" t="s">
        <v>2303</v>
      </c>
      <c r="G84" s="337"/>
      <c r="H84" s="337" t="s">
        <v>2311</v>
      </c>
      <c r="I84" s="337" t="s">
        <v>2299</v>
      </c>
      <c r="J84" s="337">
        <v>15</v>
      </c>
      <c r="K84" s="325"/>
    </row>
    <row r="85" s="1" customFormat="1" ht="15" customHeight="1">
      <c r="B85" s="336"/>
      <c r="C85" s="337" t="s">
        <v>2312</v>
      </c>
      <c r="D85" s="337"/>
      <c r="E85" s="337"/>
      <c r="F85" s="338" t="s">
        <v>2303</v>
      </c>
      <c r="G85" s="337"/>
      <c r="H85" s="337" t="s">
        <v>2313</v>
      </c>
      <c r="I85" s="337" t="s">
        <v>2299</v>
      </c>
      <c r="J85" s="337">
        <v>20</v>
      </c>
      <c r="K85" s="325"/>
    </row>
    <row r="86" s="1" customFormat="1" ht="15" customHeight="1">
      <c r="B86" s="336"/>
      <c r="C86" s="337" t="s">
        <v>2314</v>
      </c>
      <c r="D86" s="337"/>
      <c r="E86" s="337"/>
      <c r="F86" s="338" t="s">
        <v>2303</v>
      </c>
      <c r="G86" s="337"/>
      <c r="H86" s="337" t="s">
        <v>2315</v>
      </c>
      <c r="I86" s="337" t="s">
        <v>2299</v>
      </c>
      <c r="J86" s="337">
        <v>20</v>
      </c>
      <c r="K86" s="325"/>
    </row>
    <row r="87" s="1" customFormat="1" ht="15" customHeight="1">
      <c r="B87" s="336"/>
      <c r="C87" s="311" t="s">
        <v>2316</v>
      </c>
      <c r="D87" s="311"/>
      <c r="E87" s="311"/>
      <c r="F87" s="334" t="s">
        <v>2303</v>
      </c>
      <c r="G87" s="335"/>
      <c r="H87" s="311" t="s">
        <v>2317</v>
      </c>
      <c r="I87" s="311" t="s">
        <v>2299</v>
      </c>
      <c r="J87" s="311">
        <v>50</v>
      </c>
      <c r="K87" s="325"/>
    </row>
    <row r="88" s="1" customFormat="1" ht="15" customHeight="1">
      <c r="B88" s="336"/>
      <c r="C88" s="311" t="s">
        <v>2318</v>
      </c>
      <c r="D88" s="311"/>
      <c r="E88" s="311"/>
      <c r="F88" s="334" t="s">
        <v>2303</v>
      </c>
      <c r="G88" s="335"/>
      <c r="H88" s="311" t="s">
        <v>2319</v>
      </c>
      <c r="I88" s="311" t="s">
        <v>2299</v>
      </c>
      <c r="J88" s="311">
        <v>20</v>
      </c>
      <c r="K88" s="325"/>
    </row>
    <row r="89" s="1" customFormat="1" ht="15" customHeight="1">
      <c r="B89" s="336"/>
      <c r="C89" s="311" t="s">
        <v>2320</v>
      </c>
      <c r="D89" s="311"/>
      <c r="E89" s="311"/>
      <c r="F89" s="334" t="s">
        <v>2303</v>
      </c>
      <c r="G89" s="335"/>
      <c r="H89" s="311" t="s">
        <v>2321</v>
      </c>
      <c r="I89" s="311" t="s">
        <v>2299</v>
      </c>
      <c r="J89" s="311">
        <v>20</v>
      </c>
      <c r="K89" s="325"/>
    </row>
    <row r="90" s="1" customFormat="1" ht="15" customHeight="1">
      <c r="B90" s="336"/>
      <c r="C90" s="311" t="s">
        <v>2322</v>
      </c>
      <c r="D90" s="311"/>
      <c r="E90" s="311"/>
      <c r="F90" s="334" t="s">
        <v>2303</v>
      </c>
      <c r="G90" s="335"/>
      <c r="H90" s="311" t="s">
        <v>2323</v>
      </c>
      <c r="I90" s="311" t="s">
        <v>2299</v>
      </c>
      <c r="J90" s="311">
        <v>50</v>
      </c>
      <c r="K90" s="325"/>
    </row>
    <row r="91" s="1" customFormat="1" ht="15" customHeight="1">
      <c r="B91" s="336"/>
      <c r="C91" s="311" t="s">
        <v>2324</v>
      </c>
      <c r="D91" s="311"/>
      <c r="E91" s="311"/>
      <c r="F91" s="334" t="s">
        <v>2303</v>
      </c>
      <c r="G91" s="335"/>
      <c r="H91" s="311" t="s">
        <v>2324</v>
      </c>
      <c r="I91" s="311" t="s">
        <v>2299</v>
      </c>
      <c r="J91" s="311">
        <v>50</v>
      </c>
      <c r="K91" s="325"/>
    </row>
    <row r="92" s="1" customFormat="1" ht="15" customHeight="1">
      <c r="B92" s="336"/>
      <c r="C92" s="311" t="s">
        <v>2325</v>
      </c>
      <c r="D92" s="311"/>
      <c r="E92" s="311"/>
      <c r="F92" s="334" t="s">
        <v>2303</v>
      </c>
      <c r="G92" s="335"/>
      <c r="H92" s="311" t="s">
        <v>2326</v>
      </c>
      <c r="I92" s="311" t="s">
        <v>2299</v>
      </c>
      <c r="J92" s="311">
        <v>255</v>
      </c>
      <c r="K92" s="325"/>
    </row>
    <row r="93" s="1" customFormat="1" ht="15" customHeight="1">
      <c r="B93" s="336"/>
      <c r="C93" s="311" t="s">
        <v>2327</v>
      </c>
      <c r="D93" s="311"/>
      <c r="E93" s="311"/>
      <c r="F93" s="334" t="s">
        <v>2297</v>
      </c>
      <c r="G93" s="335"/>
      <c r="H93" s="311" t="s">
        <v>2328</v>
      </c>
      <c r="I93" s="311" t="s">
        <v>2329</v>
      </c>
      <c r="J93" s="311"/>
      <c r="K93" s="325"/>
    </row>
    <row r="94" s="1" customFormat="1" ht="15" customHeight="1">
      <c r="B94" s="336"/>
      <c r="C94" s="311" t="s">
        <v>2330</v>
      </c>
      <c r="D94" s="311"/>
      <c r="E94" s="311"/>
      <c r="F94" s="334" t="s">
        <v>2297</v>
      </c>
      <c r="G94" s="335"/>
      <c r="H94" s="311" t="s">
        <v>2331</v>
      </c>
      <c r="I94" s="311" t="s">
        <v>2332</v>
      </c>
      <c r="J94" s="311"/>
      <c r="K94" s="325"/>
    </row>
    <row r="95" s="1" customFormat="1" ht="15" customHeight="1">
      <c r="B95" s="336"/>
      <c r="C95" s="311" t="s">
        <v>2333</v>
      </c>
      <c r="D95" s="311"/>
      <c r="E95" s="311"/>
      <c r="F95" s="334" t="s">
        <v>2297</v>
      </c>
      <c r="G95" s="335"/>
      <c r="H95" s="311" t="s">
        <v>2333</v>
      </c>
      <c r="I95" s="311" t="s">
        <v>2332</v>
      </c>
      <c r="J95" s="311"/>
      <c r="K95" s="325"/>
    </row>
    <row r="96" s="1" customFormat="1" ht="15" customHeight="1">
      <c r="B96" s="336"/>
      <c r="C96" s="311" t="s">
        <v>42</v>
      </c>
      <c r="D96" s="311"/>
      <c r="E96" s="311"/>
      <c r="F96" s="334" t="s">
        <v>2297</v>
      </c>
      <c r="G96" s="335"/>
      <c r="H96" s="311" t="s">
        <v>2334</v>
      </c>
      <c r="I96" s="311" t="s">
        <v>2332</v>
      </c>
      <c r="J96" s="311"/>
      <c r="K96" s="325"/>
    </row>
    <row r="97" s="1" customFormat="1" ht="15" customHeight="1">
      <c r="B97" s="336"/>
      <c r="C97" s="311" t="s">
        <v>52</v>
      </c>
      <c r="D97" s="311"/>
      <c r="E97" s="311"/>
      <c r="F97" s="334" t="s">
        <v>2297</v>
      </c>
      <c r="G97" s="335"/>
      <c r="H97" s="311" t="s">
        <v>2335</v>
      </c>
      <c r="I97" s="311" t="s">
        <v>2332</v>
      </c>
      <c r="J97" s="311"/>
      <c r="K97" s="325"/>
    </row>
    <row r="98" s="1" customFormat="1" ht="15" customHeight="1">
      <c r="B98" s="339"/>
      <c r="C98" s="340"/>
      <c r="D98" s="340"/>
      <c r="E98" s="340"/>
      <c r="F98" s="340"/>
      <c r="G98" s="340"/>
      <c r="H98" s="340"/>
      <c r="I98" s="340"/>
      <c r="J98" s="340"/>
      <c r="K98" s="341"/>
    </row>
    <row r="99" s="1" customFormat="1" ht="18.7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2"/>
    </row>
    <row r="100" s="1" customFormat="1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s="1" customFormat="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s="1" customFormat="1" ht="45" customHeight="1">
      <c r="B102" s="323"/>
      <c r="C102" s="324" t="s">
        <v>2336</v>
      </c>
      <c r="D102" s="324"/>
      <c r="E102" s="324"/>
      <c r="F102" s="324"/>
      <c r="G102" s="324"/>
      <c r="H102" s="324"/>
      <c r="I102" s="324"/>
      <c r="J102" s="324"/>
      <c r="K102" s="325"/>
    </row>
    <row r="103" s="1" customFormat="1" ht="17.25" customHeight="1">
      <c r="B103" s="323"/>
      <c r="C103" s="326" t="s">
        <v>2291</v>
      </c>
      <c r="D103" s="326"/>
      <c r="E103" s="326"/>
      <c r="F103" s="326" t="s">
        <v>2292</v>
      </c>
      <c r="G103" s="327"/>
      <c r="H103" s="326" t="s">
        <v>58</v>
      </c>
      <c r="I103" s="326" t="s">
        <v>61</v>
      </c>
      <c r="J103" s="326" t="s">
        <v>2293</v>
      </c>
      <c r="K103" s="325"/>
    </row>
    <row r="104" s="1" customFormat="1" ht="17.25" customHeight="1">
      <c r="B104" s="323"/>
      <c r="C104" s="328" t="s">
        <v>2294</v>
      </c>
      <c r="D104" s="328"/>
      <c r="E104" s="328"/>
      <c r="F104" s="329" t="s">
        <v>2295</v>
      </c>
      <c r="G104" s="330"/>
      <c r="H104" s="328"/>
      <c r="I104" s="328"/>
      <c r="J104" s="328" t="s">
        <v>2296</v>
      </c>
      <c r="K104" s="325"/>
    </row>
    <row r="105" s="1" customFormat="1" ht="5.25" customHeight="1">
      <c r="B105" s="323"/>
      <c r="C105" s="326"/>
      <c r="D105" s="326"/>
      <c r="E105" s="326"/>
      <c r="F105" s="326"/>
      <c r="G105" s="344"/>
      <c r="H105" s="326"/>
      <c r="I105" s="326"/>
      <c r="J105" s="326"/>
      <c r="K105" s="325"/>
    </row>
    <row r="106" s="1" customFormat="1" ht="15" customHeight="1">
      <c r="B106" s="323"/>
      <c r="C106" s="311" t="s">
        <v>57</v>
      </c>
      <c r="D106" s="333"/>
      <c r="E106" s="333"/>
      <c r="F106" s="334" t="s">
        <v>2297</v>
      </c>
      <c r="G106" s="311"/>
      <c r="H106" s="311" t="s">
        <v>2337</v>
      </c>
      <c r="I106" s="311" t="s">
        <v>2299</v>
      </c>
      <c r="J106" s="311">
        <v>20</v>
      </c>
      <c r="K106" s="325"/>
    </row>
    <row r="107" s="1" customFormat="1" ht="15" customHeight="1">
      <c r="B107" s="323"/>
      <c r="C107" s="311" t="s">
        <v>2300</v>
      </c>
      <c r="D107" s="311"/>
      <c r="E107" s="311"/>
      <c r="F107" s="334" t="s">
        <v>2297</v>
      </c>
      <c r="G107" s="311"/>
      <c r="H107" s="311" t="s">
        <v>2337</v>
      </c>
      <c r="I107" s="311" t="s">
        <v>2299</v>
      </c>
      <c r="J107" s="311">
        <v>120</v>
      </c>
      <c r="K107" s="325"/>
    </row>
    <row r="108" s="1" customFormat="1" ht="15" customHeight="1">
      <c r="B108" s="336"/>
      <c r="C108" s="311" t="s">
        <v>2302</v>
      </c>
      <c r="D108" s="311"/>
      <c r="E108" s="311"/>
      <c r="F108" s="334" t="s">
        <v>2303</v>
      </c>
      <c r="G108" s="311"/>
      <c r="H108" s="311" t="s">
        <v>2337</v>
      </c>
      <c r="I108" s="311" t="s">
        <v>2299</v>
      </c>
      <c r="J108" s="311">
        <v>50</v>
      </c>
      <c r="K108" s="325"/>
    </row>
    <row r="109" s="1" customFormat="1" ht="15" customHeight="1">
      <c r="B109" s="336"/>
      <c r="C109" s="311" t="s">
        <v>2305</v>
      </c>
      <c r="D109" s="311"/>
      <c r="E109" s="311"/>
      <c r="F109" s="334" t="s">
        <v>2297</v>
      </c>
      <c r="G109" s="311"/>
      <c r="H109" s="311" t="s">
        <v>2337</v>
      </c>
      <c r="I109" s="311" t="s">
        <v>2307</v>
      </c>
      <c r="J109" s="311"/>
      <c r="K109" s="325"/>
    </row>
    <row r="110" s="1" customFormat="1" ht="15" customHeight="1">
      <c r="B110" s="336"/>
      <c r="C110" s="311" t="s">
        <v>2316</v>
      </c>
      <c r="D110" s="311"/>
      <c r="E110" s="311"/>
      <c r="F110" s="334" t="s">
        <v>2303</v>
      </c>
      <c r="G110" s="311"/>
      <c r="H110" s="311" t="s">
        <v>2337</v>
      </c>
      <c r="I110" s="311" t="s">
        <v>2299</v>
      </c>
      <c r="J110" s="311">
        <v>50</v>
      </c>
      <c r="K110" s="325"/>
    </row>
    <row r="111" s="1" customFormat="1" ht="15" customHeight="1">
      <c r="B111" s="336"/>
      <c r="C111" s="311" t="s">
        <v>2324</v>
      </c>
      <c r="D111" s="311"/>
      <c r="E111" s="311"/>
      <c r="F111" s="334" t="s">
        <v>2303</v>
      </c>
      <c r="G111" s="311"/>
      <c r="H111" s="311" t="s">
        <v>2337</v>
      </c>
      <c r="I111" s="311" t="s">
        <v>2299</v>
      </c>
      <c r="J111" s="311">
        <v>50</v>
      </c>
      <c r="K111" s="325"/>
    </row>
    <row r="112" s="1" customFormat="1" ht="15" customHeight="1">
      <c r="B112" s="336"/>
      <c r="C112" s="311" t="s">
        <v>2322</v>
      </c>
      <c r="D112" s="311"/>
      <c r="E112" s="311"/>
      <c r="F112" s="334" t="s">
        <v>2303</v>
      </c>
      <c r="G112" s="311"/>
      <c r="H112" s="311" t="s">
        <v>2337</v>
      </c>
      <c r="I112" s="311" t="s">
        <v>2299</v>
      </c>
      <c r="J112" s="311">
        <v>50</v>
      </c>
      <c r="K112" s="325"/>
    </row>
    <row r="113" s="1" customFormat="1" ht="15" customHeight="1">
      <c r="B113" s="336"/>
      <c r="C113" s="311" t="s">
        <v>57</v>
      </c>
      <c r="D113" s="311"/>
      <c r="E113" s="311"/>
      <c r="F113" s="334" t="s">
        <v>2297</v>
      </c>
      <c r="G113" s="311"/>
      <c r="H113" s="311" t="s">
        <v>2338</v>
      </c>
      <c r="I113" s="311" t="s">
        <v>2299</v>
      </c>
      <c r="J113" s="311">
        <v>20</v>
      </c>
      <c r="K113" s="325"/>
    </row>
    <row r="114" s="1" customFormat="1" ht="15" customHeight="1">
      <c r="B114" s="336"/>
      <c r="C114" s="311" t="s">
        <v>2339</v>
      </c>
      <c r="D114" s="311"/>
      <c r="E114" s="311"/>
      <c r="F114" s="334" t="s">
        <v>2297</v>
      </c>
      <c r="G114" s="311"/>
      <c r="H114" s="311" t="s">
        <v>2340</v>
      </c>
      <c r="I114" s="311" t="s">
        <v>2299</v>
      </c>
      <c r="J114" s="311">
        <v>120</v>
      </c>
      <c r="K114" s="325"/>
    </row>
    <row r="115" s="1" customFormat="1" ht="15" customHeight="1">
      <c r="B115" s="336"/>
      <c r="C115" s="311" t="s">
        <v>42</v>
      </c>
      <c r="D115" s="311"/>
      <c r="E115" s="311"/>
      <c r="F115" s="334" t="s">
        <v>2297</v>
      </c>
      <c r="G115" s="311"/>
      <c r="H115" s="311" t="s">
        <v>2341</v>
      </c>
      <c r="I115" s="311" t="s">
        <v>2332</v>
      </c>
      <c r="J115" s="311"/>
      <c r="K115" s="325"/>
    </row>
    <row r="116" s="1" customFormat="1" ht="15" customHeight="1">
      <c r="B116" s="336"/>
      <c r="C116" s="311" t="s">
        <v>52</v>
      </c>
      <c r="D116" s="311"/>
      <c r="E116" s="311"/>
      <c r="F116" s="334" t="s">
        <v>2297</v>
      </c>
      <c r="G116" s="311"/>
      <c r="H116" s="311" t="s">
        <v>2342</v>
      </c>
      <c r="I116" s="311" t="s">
        <v>2332</v>
      </c>
      <c r="J116" s="311"/>
      <c r="K116" s="325"/>
    </row>
    <row r="117" s="1" customFormat="1" ht="15" customHeight="1">
      <c r="B117" s="336"/>
      <c r="C117" s="311" t="s">
        <v>61</v>
      </c>
      <c r="D117" s="311"/>
      <c r="E117" s="311"/>
      <c r="F117" s="334" t="s">
        <v>2297</v>
      </c>
      <c r="G117" s="311"/>
      <c r="H117" s="311" t="s">
        <v>2343</v>
      </c>
      <c r="I117" s="311" t="s">
        <v>2344</v>
      </c>
      <c r="J117" s="311"/>
      <c r="K117" s="325"/>
    </row>
    <row r="118" s="1" customFormat="1" ht="15" customHeight="1">
      <c r="B118" s="339"/>
      <c r="C118" s="345"/>
      <c r="D118" s="345"/>
      <c r="E118" s="345"/>
      <c r="F118" s="345"/>
      <c r="G118" s="345"/>
      <c r="H118" s="345"/>
      <c r="I118" s="345"/>
      <c r="J118" s="345"/>
      <c r="K118" s="341"/>
    </row>
    <row r="119" s="1" customFormat="1" ht="18.75" customHeight="1">
      <c r="B119" s="346"/>
      <c r="C119" s="347"/>
      <c r="D119" s="347"/>
      <c r="E119" s="347"/>
      <c r="F119" s="348"/>
      <c r="G119" s="347"/>
      <c r="H119" s="347"/>
      <c r="I119" s="347"/>
      <c r="J119" s="347"/>
      <c r="K119" s="346"/>
    </row>
    <row r="120" s="1" customFormat="1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s="1" customFormat="1" ht="7.5" customHeight="1">
      <c r="B121" s="349"/>
      <c r="C121" s="350"/>
      <c r="D121" s="350"/>
      <c r="E121" s="350"/>
      <c r="F121" s="350"/>
      <c r="G121" s="350"/>
      <c r="H121" s="350"/>
      <c r="I121" s="350"/>
      <c r="J121" s="350"/>
      <c r="K121" s="351"/>
    </row>
    <row r="122" s="1" customFormat="1" ht="45" customHeight="1">
      <c r="B122" s="352"/>
      <c r="C122" s="302" t="s">
        <v>2345</v>
      </c>
      <c r="D122" s="302"/>
      <c r="E122" s="302"/>
      <c r="F122" s="302"/>
      <c r="G122" s="302"/>
      <c r="H122" s="302"/>
      <c r="I122" s="302"/>
      <c r="J122" s="302"/>
      <c r="K122" s="353"/>
    </row>
    <row r="123" s="1" customFormat="1" ht="17.25" customHeight="1">
      <c r="B123" s="354"/>
      <c r="C123" s="326" t="s">
        <v>2291</v>
      </c>
      <c r="D123" s="326"/>
      <c r="E123" s="326"/>
      <c r="F123" s="326" t="s">
        <v>2292</v>
      </c>
      <c r="G123" s="327"/>
      <c r="H123" s="326" t="s">
        <v>58</v>
      </c>
      <c r="I123" s="326" t="s">
        <v>61</v>
      </c>
      <c r="J123" s="326" t="s">
        <v>2293</v>
      </c>
      <c r="K123" s="355"/>
    </row>
    <row r="124" s="1" customFormat="1" ht="17.25" customHeight="1">
      <c r="B124" s="354"/>
      <c r="C124" s="328" t="s">
        <v>2294</v>
      </c>
      <c r="D124" s="328"/>
      <c r="E124" s="328"/>
      <c r="F124" s="329" t="s">
        <v>2295</v>
      </c>
      <c r="G124" s="330"/>
      <c r="H124" s="328"/>
      <c r="I124" s="328"/>
      <c r="J124" s="328" t="s">
        <v>2296</v>
      </c>
      <c r="K124" s="355"/>
    </row>
    <row r="125" s="1" customFormat="1" ht="5.25" customHeight="1">
      <c r="B125" s="356"/>
      <c r="C125" s="331"/>
      <c r="D125" s="331"/>
      <c r="E125" s="331"/>
      <c r="F125" s="331"/>
      <c r="G125" s="357"/>
      <c r="H125" s="331"/>
      <c r="I125" s="331"/>
      <c r="J125" s="331"/>
      <c r="K125" s="358"/>
    </row>
    <row r="126" s="1" customFormat="1" ht="15" customHeight="1">
      <c r="B126" s="356"/>
      <c r="C126" s="311" t="s">
        <v>2300</v>
      </c>
      <c r="D126" s="333"/>
      <c r="E126" s="333"/>
      <c r="F126" s="334" t="s">
        <v>2297</v>
      </c>
      <c r="G126" s="311"/>
      <c r="H126" s="311" t="s">
        <v>2337</v>
      </c>
      <c r="I126" s="311" t="s">
        <v>2299</v>
      </c>
      <c r="J126" s="311">
        <v>120</v>
      </c>
      <c r="K126" s="359"/>
    </row>
    <row r="127" s="1" customFormat="1" ht="15" customHeight="1">
      <c r="B127" s="356"/>
      <c r="C127" s="311" t="s">
        <v>2346</v>
      </c>
      <c r="D127" s="311"/>
      <c r="E127" s="311"/>
      <c r="F127" s="334" t="s">
        <v>2297</v>
      </c>
      <c r="G127" s="311"/>
      <c r="H127" s="311" t="s">
        <v>2347</v>
      </c>
      <c r="I127" s="311" t="s">
        <v>2299</v>
      </c>
      <c r="J127" s="311" t="s">
        <v>2348</v>
      </c>
      <c r="K127" s="359"/>
    </row>
    <row r="128" s="1" customFormat="1" ht="15" customHeight="1">
      <c r="B128" s="356"/>
      <c r="C128" s="311" t="s">
        <v>87</v>
      </c>
      <c r="D128" s="311"/>
      <c r="E128" s="311"/>
      <c r="F128" s="334" t="s">
        <v>2297</v>
      </c>
      <c r="G128" s="311"/>
      <c r="H128" s="311" t="s">
        <v>2349</v>
      </c>
      <c r="I128" s="311" t="s">
        <v>2299</v>
      </c>
      <c r="J128" s="311" t="s">
        <v>2348</v>
      </c>
      <c r="K128" s="359"/>
    </row>
    <row r="129" s="1" customFormat="1" ht="15" customHeight="1">
      <c r="B129" s="356"/>
      <c r="C129" s="311" t="s">
        <v>2308</v>
      </c>
      <c r="D129" s="311"/>
      <c r="E129" s="311"/>
      <c r="F129" s="334" t="s">
        <v>2303</v>
      </c>
      <c r="G129" s="311"/>
      <c r="H129" s="311" t="s">
        <v>2309</v>
      </c>
      <c r="I129" s="311" t="s">
        <v>2299</v>
      </c>
      <c r="J129" s="311">
        <v>15</v>
      </c>
      <c r="K129" s="359"/>
    </row>
    <row r="130" s="1" customFormat="1" ht="15" customHeight="1">
      <c r="B130" s="356"/>
      <c r="C130" s="337" t="s">
        <v>2310</v>
      </c>
      <c r="D130" s="337"/>
      <c r="E130" s="337"/>
      <c r="F130" s="338" t="s">
        <v>2303</v>
      </c>
      <c r="G130" s="337"/>
      <c r="H130" s="337" t="s">
        <v>2311</v>
      </c>
      <c r="I130" s="337" t="s">
        <v>2299</v>
      </c>
      <c r="J130" s="337">
        <v>15</v>
      </c>
      <c r="K130" s="359"/>
    </row>
    <row r="131" s="1" customFormat="1" ht="15" customHeight="1">
      <c r="B131" s="356"/>
      <c r="C131" s="337" t="s">
        <v>2312</v>
      </c>
      <c r="D131" s="337"/>
      <c r="E131" s="337"/>
      <c r="F131" s="338" t="s">
        <v>2303</v>
      </c>
      <c r="G131" s="337"/>
      <c r="H131" s="337" t="s">
        <v>2313</v>
      </c>
      <c r="I131" s="337" t="s">
        <v>2299</v>
      </c>
      <c r="J131" s="337">
        <v>20</v>
      </c>
      <c r="K131" s="359"/>
    </row>
    <row r="132" s="1" customFormat="1" ht="15" customHeight="1">
      <c r="B132" s="356"/>
      <c r="C132" s="337" t="s">
        <v>2314</v>
      </c>
      <c r="D132" s="337"/>
      <c r="E132" s="337"/>
      <c r="F132" s="338" t="s">
        <v>2303</v>
      </c>
      <c r="G132" s="337"/>
      <c r="H132" s="337" t="s">
        <v>2315</v>
      </c>
      <c r="I132" s="337" t="s">
        <v>2299</v>
      </c>
      <c r="J132" s="337">
        <v>20</v>
      </c>
      <c r="K132" s="359"/>
    </row>
    <row r="133" s="1" customFormat="1" ht="15" customHeight="1">
      <c r="B133" s="356"/>
      <c r="C133" s="311" t="s">
        <v>2302</v>
      </c>
      <c r="D133" s="311"/>
      <c r="E133" s="311"/>
      <c r="F133" s="334" t="s">
        <v>2303</v>
      </c>
      <c r="G133" s="311"/>
      <c r="H133" s="311" t="s">
        <v>2337</v>
      </c>
      <c r="I133" s="311" t="s">
        <v>2299</v>
      </c>
      <c r="J133" s="311">
        <v>50</v>
      </c>
      <c r="K133" s="359"/>
    </row>
    <row r="134" s="1" customFormat="1" ht="15" customHeight="1">
      <c r="B134" s="356"/>
      <c r="C134" s="311" t="s">
        <v>2316</v>
      </c>
      <c r="D134" s="311"/>
      <c r="E134" s="311"/>
      <c r="F134" s="334" t="s">
        <v>2303</v>
      </c>
      <c r="G134" s="311"/>
      <c r="H134" s="311" t="s">
        <v>2337</v>
      </c>
      <c r="I134" s="311" t="s">
        <v>2299</v>
      </c>
      <c r="J134" s="311">
        <v>50</v>
      </c>
      <c r="K134" s="359"/>
    </row>
    <row r="135" s="1" customFormat="1" ht="15" customHeight="1">
      <c r="B135" s="356"/>
      <c r="C135" s="311" t="s">
        <v>2322</v>
      </c>
      <c r="D135" s="311"/>
      <c r="E135" s="311"/>
      <c r="F135" s="334" t="s">
        <v>2303</v>
      </c>
      <c r="G135" s="311"/>
      <c r="H135" s="311" t="s">
        <v>2337</v>
      </c>
      <c r="I135" s="311" t="s">
        <v>2299</v>
      </c>
      <c r="J135" s="311">
        <v>50</v>
      </c>
      <c r="K135" s="359"/>
    </row>
    <row r="136" s="1" customFormat="1" ht="15" customHeight="1">
      <c r="B136" s="356"/>
      <c r="C136" s="311" t="s">
        <v>2324</v>
      </c>
      <c r="D136" s="311"/>
      <c r="E136" s="311"/>
      <c r="F136" s="334" t="s">
        <v>2303</v>
      </c>
      <c r="G136" s="311"/>
      <c r="H136" s="311" t="s">
        <v>2337</v>
      </c>
      <c r="I136" s="311" t="s">
        <v>2299</v>
      </c>
      <c r="J136" s="311">
        <v>50</v>
      </c>
      <c r="K136" s="359"/>
    </row>
    <row r="137" s="1" customFormat="1" ht="15" customHeight="1">
      <c r="B137" s="356"/>
      <c r="C137" s="311" t="s">
        <v>2325</v>
      </c>
      <c r="D137" s="311"/>
      <c r="E137" s="311"/>
      <c r="F137" s="334" t="s">
        <v>2303</v>
      </c>
      <c r="G137" s="311"/>
      <c r="H137" s="311" t="s">
        <v>2350</v>
      </c>
      <c r="I137" s="311" t="s">
        <v>2299</v>
      </c>
      <c r="J137" s="311">
        <v>255</v>
      </c>
      <c r="K137" s="359"/>
    </row>
    <row r="138" s="1" customFormat="1" ht="15" customHeight="1">
      <c r="B138" s="356"/>
      <c r="C138" s="311" t="s">
        <v>2327</v>
      </c>
      <c r="D138" s="311"/>
      <c r="E138" s="311"/>
      <c r="F138" s="334" t="s">
        <v>2297</v>
      </c>
      <c r="G138" s="311"/>
      <c r="H138" s="311" t="s">
        <v>2351</v>
      </c>
      <c r="I138" s="311" t="s">
        <v>2329</v>
      </c>
      <c r="J138" s="311"/>
      <c r="K138" s="359"/>
    </row>
    <row r="139" s="1" customFormat="1" ht="15" customHeight="1">
      <c r="B139" s="356"/>
      <c r="C139" s="311" t="s">
        <v>2330</v>
      </c>
      <c r="D139" s="311"/>
      <c r="E139" s="311"/>
      <c r="F139" s="334" t="s">
        <v>2297</v>
      </c>
      <c r="G139" s="311"/>
      <c r="H139" s="311" t="s">
        <v>2352</v>
      </c>
      <c r="I139" s="311" t="s">
        <v>2332</v>
      </c>
      <c r="J139" s="311"/>
      <c r="K139" s="359"/>
    </row>
    <row r="140" s="1" customFormat="1" ht="15" customHeight="1">
      <c r="B140" s="356"/>
      <c r="C140" s="311" t="s">
        <v>2333</v>
      </c>
      <c r="D140" s="311"/>
      <c r="E140" s="311"/>
      <c r="F140" s="334" t="s">
        <v>2297</v>
      </c>
      <c r="G140" s="311"/>
      <c r="H140" s="311" t="s">
        <v>2333</v>
      </c>
      <c r="I140" s="311" t="s">
        <v>2332</v>
      </c>
      <c r="J140" s="311"/>
      <c r="K140" s="359"/>
    </row>
    <row r="141" s="1" customFormat="1" ht="15" customHeight="1">
      <c r="B141" s="356"/>
      <c r="C141" s="311" t="s">
        <v>42</v>
      </c>
      <c r="D141" s="311"/>
      <c r="E141" s="311"/>
      <c r="F141" s="334" t="s">
        <v>2297</v>
      </c>
      <c r="G141" s="311"/>
      <c r="H141" s="311" t="s">
        <v>2353</v>
      </c>
      <c r="I141" s="311" t="s">
        <v>2332</v>
      </c>
      <c r="J141" s="311"/>
      <c r="K141" s="359"/>
    </row>
    <row r="142" s="1" customFormat="1" ht="15" customHeight="1">
      <c r="B142" s="356"/>
      <c r="C142" s="311" t="s">
        <v>2354</v>
      </c>
      <c r="D142" s="311"/>
      <c r="E142" s="311"/>
      <c r="F142" s="334" t="s">
        <v>2297</v>
      </c>
      <c r="G142" s="311"/>
      <c r="H142" s="311" t="s">
        <v>2355</v>
      </c>
      <c r="I142" s="311" t="s">
        <v>2332</v>
      </c>
      <c r="J142" s="311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47"/>
      <c r="C144" s="347"/>
      <c r="D144" s="347"/>
      <c r="E144" s="347"/>
      <c r="F144" s="348"/>
      <c r="G144" s="347"/>
      <c r="H144" s="347"/>
      <c r="I144" s="347"/>
      <c r="J144" s="347"/>
      <c r="K144" s="347"/>
    </row>
    <row r="145" s="1" customFormat="1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s="1" customFormat="1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s="1" customFormat="1" ht="45" customHeight="1">
      <c r="B147" s="323"/>
      <c r="C147" s="324" t="s">
        <v>2356</v>
      </c>
      <c r="D147" s="324"/>
      <c r="E147" s="324"/>
      <c r="F147" s="324"/>
      <c r="G147" s="324"/>
      <c r="H147" s="324"/>
      <c r="I147" s="324"/>
      <c r="J147" s="324"/>
      <c r="K147" s="325"/>
    </row>
    <row r="148" s="1" customFormat="1" ht="17.25" customHeight="1">
      <c r="B148" s="323"/>
      <c r="C148" s="326" t="s">
        <v>2291</v>
      </c>
      <c r="D148" s="326"/>
      <c r="E148" s="326"/>
      <c r="F148" s="326" t="s">
        <v>2292</v>
      </c>
      <c r="G148" s="327"/>
      <c r="H148" s="326" t="s">
        <v>58</v>
      </c>
      <c r="I148" s="326" t="s">
        <v>61</v>
      </c>
      <c r="J148" s="326" t="s">
        <v>2293</v>
      </c>
      <c r="K148" s="325"/>
    </row>
    <row r="149" s="1" customFormat="1" ht="17.25" customHeight="1">
      <c r="B149" s="323"/>
      <c r="C149" s="328" t="s">
        <v>2294</v>
      </c>
      <c r="D149" s="328"/>
      <c r="E149" s="328"/>
      <c r="F149" s="329" t="s">
        <v>2295</v>
      </c>
      <c r="G149" s="330"/>
      <c r="H149" s="328"/>
      <c r="I149" s="328"/>
      <c r="J149" s="328" t="s">
        <v>2296</v>
      </c>
      <c r="K149" s="325"/>
    </row>
    <row r="150" s="1" customFormat="1" ht="5.25" customHeight="1">
      <c r="B150" s="336"/>
      <c r="C150" s="331"/>
      <c r="D150" s="331"/>
      <c r="E150" s="331"/>
      <c r="F150" s="331"/>
      <c r="G150" s="332"/>
      <c r="H150" s="331"/>
      <c r="I150" s="331"/>
      <c r="J150" s="331"/>
      <c r="K150" s="359"/>
    </row>
    <row r="151" s="1" customFormat="1" ht="15" customHeight="1">
      <c r="B151" s="336"/>
      <c r="C151" s="363" t="s">
        <v>2300</v>
      </c>
      <c r="D151" s="311"/>
      <c r="E151" s="311"/>
      <c r="F151" s="364" t="s">
        <v>2297</v>
      </c>
      <c r="G151" s="311"/>
      <c r="H151" s="363" t="s">
        <v>2337</v>
      </c>
      <c r="I151" s="363" t="s">
        <v>2299</v>
      </c>
      <c r="J151" s="363">
        <v>120</v>
      </c>
      <c r="K151" s="359"/>
    </row>
    <row r="152" s="1" customFormat="1" ht="15" customHeight="1">
      <c r="B152" s="336"/>
      <c r="C152" s="363" t="s">
        <v>2346</v>
      </c>
      <c r="D152" s="311"/>
      <c r="E152" s="311"/>
      <c r="F152" s="364" t="s">
        <v>2297</v>
      </c>
      <c r="G152" s="311"/>
      <c r="H152" s="363" t="s">
        <v>2357</v>
      </c>
      <c r="I152" s="363" t="s">
        <v>2299</v>
      </c>
      <c r="J152" s="363" t="s">
        <v>2348</v>
      </c>
      <c r="K152" s="359"/>
    </row>
    <row r="153" s="1" customFormat="1" ht="15" customHeight="1">
      <c r="B153" s="336"/>
      <c r="C153" s="363" t="s">
        <v>87</v>
      </c>
      <c r="D153" s="311"/>
      <c r="E153" s="311"/>
      <c r="F153" s="364" t="s">
        <v>2297</v>
      </c>
      <c r="G153" s="311"/>
      <c r="H153" s="363" t="s">
        <v>2358</v>
      </c>
      <c r="I153" s="363" t="s">
        <v>2299</v>
      </c>
      <c r="J153" s="363" t="s">
        <v>2348</v>
      </c>
      <c r="K153" s="359"/>
    </row>
    <row r="154" s="1" customFormat="1" ht="15" customHeight="1">
      <c r="B154" s="336"/>
      <c r="C154" s="363" t="s">
        <v>2302</v>
      </c>
      <c r="D154" s="311"/>
      <c r="E154" s="311"/>
      <c r="F154" s="364" t="s">
        <v>2303</v>
      </c>
      <c r="G154" s="311"/>
      <c r="H154" s="363" t="s">
        <v>2337</v>
      </c>
      <c r="I154" s="363" t="s">
        <v>2299</v>
      </c>
      <c r="J154" s="363">
        <v>50</v>
      </c>
      <c r="K154" s="359"/>
    </row>
    <row r="155" s="1" customFormat="1" ht="15" customHeight="1">
      <c r="B155" s="336"/>
      <c r="C155" s="363" t="s">
        <v>2305</v>
      </c>
      <c r="D155" s="311"/>
      <c r="E155" s="311"/>
      <c r="F155" s="364" t="s">
        <v>2297</v>
      </c>
      <c r="G155" s="311"/>
      <c r="H155" s="363" t="s">
        <v>2337</v>
      </c>
      <c r="I155" s="363" t="s">
        <v>2307</v>
      </c>
      <c r="J155" s="363"/>
      <c r="K155" s="359"/>
    </row>
    <row r="156" s="1" customFormat="1" ht="15" customHeight="1">
      <c r="B156" s="336"/>
      <c r="C156" s="363" t="s">
        <v>2316</v>
      </c>
      <c r="D156" s="311"/>
      <c r="E156" s="311"/>
      <c r="F156" s="364" t="s">
        <v>2303</v>
      </c>
      <c r="G156" s="311"/>
      <c r="H156" s="363" t="s">
        <v>2337</v>
      </c>
      <c r="I156" s="363" t="s">
        <v>2299</v>
      </c>
      <c r="J156" s="363">
        <v>50</v>
      </c>
      <c r="K156" s="359"/>
    </row>
    <row r="157" s="1" customFormat="1" ht="15" customHeight="1">
      <c r="B157" s="336"/>
      <c r="C157" s="363" t="s">
        <v>2324</v>
      </c>
      <c r="D157" s="311"/>
      <c r="E157" s="311"/>
      <c r="F157" s="364" t="s">
        <v>2303</v>
      </c>
      <c r="G157" s="311"/>
      <c r="H157" s="363" t="s">
        <v>2337</v>
      </c>
      <c r="I157" s="363" t="s">
        <v>2299</v>
      </c>
      <c r="J157" s="363">
        <v>50</v>
      </c>
      <c r="K157" s="359"/>
    </row>
    <row r="158" s="1" customFormat="1" ht="15" customHeight="1">
      <c r="B158" s="336"/>
      <c r="C158" s="363" t="s">
        <v>2322</v>
      </c>
      <c r="D158" s="311"/>
      <c r="E158" s="311"/>
      <c r="F158" s="364" t="s">
        <v>2303</v>
      </c>
      <c r="G158" s="311"/>
      <c r="H158" s="363" t="s">
        <v>2337</v>
      </c>
      <c r="I158" s="363" t="s">
        <v>2299</v>
      </c>
      <c r="J158" s="363">
        <v>50</v>
      </c>
      <c r="K158" s="359"/>
    </row>
    <row r="159" s="1" customFormat="1" ht="15" customHeight="1">
      <c r="B159" s="336"/>
      <c r="C159" s="363" t="s">
        <v>124</v>
      </c>
      <c r="D159" s="311"/>
      <c r="E159" s="311"/>
      <c r="F159" s="364" t="s">
        <v>2297</v>
      </c>
      <c r="G159" s="311"/>
      <c r="H159" s="363" t="s">
        <v>2359</v>
      </c>
      <c r="I159" s="363" t="s">
        <v>2299</v>
      </c>
      <c r="J159" s="363" t="s">
        <v>2360</v>
      </c>
      <c r="K159" s="359"/>
    </row>
    <row r="160" s="1" customFormat="1" ht="15" customHeight="1">
      <c r="B160" s="336"/>
      <c r="C160" s="363" t="s">
        <v>2361</v>
      </c>
      <c r="D160" s="311"/>
      <c r="E160" s="311"/>
      <c r="F160" s="364" t="s">
        <v>2297</v>
      </c>
      <c r="G160" s="311"/>
      <c r="H160" s="363" t="s">
        <v>2362</v>
      </c>
      <c r="I160" s="363" t="s">
        <v>2332</v>
      </c>
      <c r="J160" s="363"/>
      <c r="K160" s="359"/>
    </row>
    <row r="161" s="1" customFormat="1" ht="15" customHeight="1">
      <c r="B161" s="365"/>
      <c r="C161" s="345"/>
      <c r="D161" s="345"/>
      <c r="E161" s="345"/>
      <c r="F161" s="345"/>
      <c r="G161" s="345"/>
      <c r="H161" s="345"/>
      <c r="I161" s="345"/>
      <c r="J161" s="345"/>
      <c r="K161" s="366"/>
    </row>
    <row r="162" s="1" customFormat="1" ht="18.75" customHeight="1">
      <c r="B162" s="347"/>
      <c r="C162" s="357"/>
      <c r="D162" s="357"/>
      <c r="E162" s="357"/>
      <c r="F162" s="367"/>
      <c r="G162" s="357"/>
      <c r="H162" s="357"/>
      <c r="I162" s="357"/>
      <c r="J162" s="357"/>
      <c r="K162" s="347"/>
    </row>
    <row r="163" s="1" customFormat="1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s="1" customFormat="1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s="1" customFormat="1" ht="45" customHeight="1">
      <c r="B165" s="301"/>
      <c r="C165" s="302" t="s">
        <v>2363</v>
      </c>
      <c r="D165" s="302"/>
      <c r="E165" s="302"/>
      <c r="F165" s="302"/>
      <c r="G165" s="302"/>
      <c r="H165" s="302"/>
      <c r="I165" s="302"/>
      <c r="J165" s="302"/>
      <c r="K165" s="303"/>
    </row>
    <row r="166" s="1" customFormat="1" ht="17.25" customHeight="1">
      <c r="B166" s="301"/>
      <c r="C166" s="326" t="s">
        <v>2291</v>
      </c>
      <c r="D166" s="326"/>
      <c r="E166" s="326"/>
      <c r="F166" s="326" t="s">
        <v>2292</v>
      </c>
      <c r="G166" s="368"/>
      <c r="H166" s="369" t="s">
        <v>58</v>
      </c>
      <c r="I166" s="369" t="s">
        <v>61</v>
      </c>
      <c r="J166" s="326" t="s">
        <v>2293</v>
      </c>
      <c r="K166" s="303"/>
    </row>
    <row r="167" s="1" customFormat="1" ht="17.25" customHeight="1">
      <c r="B167" s="304"/>
      <c r="C167" s="328" t="s">
        <v>2294</v>
      </c>
      <c r="D167" s="328"/>
      <c r="E167" s="328"/>
      <c r="F167" s="329" t="s">
        <v>2295</v>
      </c>
      <c r="G167" s="370"/>
      <c r="H167" s="371"/>
      <c r="I167" s="371"/>
      <c r="J167" s="328" t="s">
        <v>2296</v>
      </c>
      <c r="K167" s="306"/>
    </row>
    <row r="168" s="1" customFormat="1" ht="5.25" customHeight="1">
      <c r="B168" s="336"/>
      <c r="C168" s="331"/>
      <c r="D168" s="331"/>
      <c r="E168" s="331"/>
      <c r="F168" s="331"/>
      <c r="G168" s="332"/>
      <c r="H168" s="331"/>
      <c r="I168" s="331"/>
      <c r="J168" s="331"/>
      <c r="K168" s="359"/>
    </row>
    <row r="169" s="1" customFormat="1" ht="15" customHeight="1">
      <c r="B169" s="336"/>
      <c r="C169" s="311" t="s">
        <v>2300</v>
      </c>
      <c r="D169" s="311"/>
      <c r="E169" s="311"/>
      <c r="F169" s="334" t="s">
        <v>2297</v>
      </c>
      <c r="G169" s="311"/>
      <c r="H169" s="311" t="s">
        <v>2337</v>
      </c>
      <c r="I169" s="311" t="s">
        <v>2299</v>
      </c>
      <c r="J169" s="311">
        <v>120</v>
      </c>
      <c r="K169" s="359"/>
    </row>
    <row r="170" s="1" customFormat="1" ht="15" customHeight="1">
      <c r="B170" s="336"/>
      <c r="C170" s="311" t="s">
        <v>2346</v>
      </c>
      <c r="D170" s="311"/>
      <c r="E170" s="311"/>
      <c r="F170" s="334" t="s">
        <v>2297</v>
      </c>
      <c r="G170" s="311"/>
      <c r="H170" s="311" t="s">
        <v>2347</v>
      </c>
      <c r="I170" s="311" t="s">
        <v>2299</v>
      </c>
      <c r="J170" s="311" t="s">
        <v>2348</v>
      </c>
      <c r="K170" s="359"/>
    </row>
    <row r="171" s="1" customFormat="1" ht="15" customHeight="1">
      <c r="B171" s="336"/>
      <c r="C171" s="311" t="s">
        <v>87</v>
      </c>
      <c r="D171" s="311"/>
      <c r="E171" s="311"/>
      <c r="F171" s="334" t="s">
        <v>2297</v>
      </c>
      <c r="G171" s="311"/>
      <c r="H171" s="311" t="s">
        <v>2364</v>
      </c>
      <c r="I171" s="311" t="s">
        <v>2299</v>
      </c>
      <c r="J171" s="311" t="s">
        <v>2348</v>
      </c>
      <c r="K171" s="359"/>
    </row>
    <row r="172" s="1" customFormat="1" ht="15" customHeight="1">
      <c r="B172" s="336"/>
      <c r="C172" s="311" t="s">
        <v>2302</v>
      </c>
      <c r="D172" s="311"/>
      <c r="E172" s="311"/>
      <c r="F172" s="334" t="s">
        <v>2303</v>
      </c>
      <c r="G172" s="311"/>
      <c r="H172" s="311" t="s">
        <v>2364</v>
      </c>
      <c r="I172" s="311" t="s">
        <v>2299</v>
      </c>
      <c r="J172" s="311">
        <v>50</v>
      </c>
      <c r="K172" s="359"/>
    </row>
    <row r="173" s="1" customFormat="1" ht="15" customHeight="1">
      <c r="B173" s="336"/>
      <c r="C173" s="311" t="s">
        <v>2305</v>
      </c>
      <c r="D173" s="311"/>
      <c r="E173" s="311"/>
      <c r="F173" s="334" t="s">
        <v>2297</v>
      </c>
      <c r="G173" s="311"/>
      <c r="H173" s="311" t="s">
        <v>2364</v>
      </c>
      <c r="I173" s="311" t="s">
        <v>2307</v>
      </c>
      <c r="J173" s="311"/>
      <c r="K173" s="359"/>
    </row>
    <row r="174" s="1" customFormat="1" ht="15" customHeight="1">
      <c r="B174" s="336"/>
      <c r="C174" s="311" t="s">
        <v>2316</v>
      </c>
      <c r="D174" s="311"/>
      <c r="E174" s="311"/>
      <c r="F174" s="334" t="s">
        <v>2303</v>
      </c>
      <c r="G174" s="311"/>
      <c r="H174" s="311" t="s">
        <v>2364</v>
      </c>
      <c r="I174" s="311" t="s">
        <v>2299</v>
      </c>
      <c r="J174" s="311">
        <v>50</v>
      </c>
      <c r="K174" s="359"/>
    </row>
    <row r="175" s="1" customFormat="1" ht="15" customHeight="1">
      <c r="B175" s="336"/>
      <c r="C175" s="311" t="s">
        <v>2324</v>
      </c>
      <c r="D175" s="311"/>
      <c r="E175" s="311"/>
      <c r="F175" s="334" t="s">
        <v>2303</v>
      </c>
      <c r="G175" s="311"/>
      <c r="H175" s="311" t="s">
        <v>2364</v>
      </c>
      <c r="I175" s="311" t="s">
        <v>2299</v>
      </c>
      <c r="J175" s="311">
        <v>50</v>
      </c>
      <c r="K175" s="359"/>
    </row>
    <row r="176" s="1" customFormat="1" ht="15" customHeight="1">
      <c r="B176" s="336"/>
      <c r="C176" s="311" t="s">
        <v>2322</v>
      </c>
      <c r="D176" s="311"/>
      <c r="E176" s="311"/>
      <c r="F176" s="334" t="s">
        <v>2303</v>
      </c>
      <c r="G176" s="311"/>
      <c r="H176" s="311" t="s">
        <v>2364</v>
      </c>
      <c r="I176" s="311" t="s">
        <v>2299</v>
      </c>
      <c r="J176" s="311">
        <v>50</v>
      </c>
      <c r="K176" s="359"/>
    </row>
    <row r="177" s="1" customFormat="1" ht="15" customHeight="1">
      <c r="B177" s="336"/>
      <c r="C177" s="311" t="s">
        <v>150</v>
      </c>
      <c r="D177" s="311"/>
      <c r="E177" s="311"/>
      <c r="F177" s="334" t="s">
        <v>2297</v>
      </c>
      <c r="G177" s="311"/>
      <c r="H177" s="311" t="s">
        <v>2365</v>
      </c>
      <c r="I177" s="311" t="s">
        <v>2366</v>
      </c>
      <c r="J177" s="311"/>
      <c r="K177" s="359"/>
    </row>
    <row r="178" s="1" customFormat="1" ht="15" customHeight="1">
      <c r="B178" s="336"/>
      <c r="C178" s="311" t="s">
        <v>61</v>
      </c>
      <c r="D178" s="311"/>
      <c r="E178" s="311"/>
      <c r="F178" s="334" t="s">
        <v>2297</v>
      </c>
      <c r="G178" s="311"/>
      <c r="H178" s="311" t="s">
        <v>2367</v>
      </c>
      <c r="I178" s="311" t="s">
        <v>2368</v>
      </c>
      <c r="J178" s="311">
        <v>1</v>
      </c>
      <c r="K178" s="359"/>
    </row>
    <row r="179" s="1" customFormat="1" ht="15" customHeight="1">
      <c r="B179" s="336"/>
      <c r="C179" s="311" t="s">
        <v>57</v>
      </c>
      <c r="D179" s="311"/>
      <c r="E179" s="311"/>
      <c r="F179" s="334" t="s">
        <v>2297</v>
      </c>
      <c r="G179" s="311"/>
      <c r="H179" s="311" t="s">
        <v>2369</v>
      </c>
      <c r="I179" s="311" t="s">
        <v>2299</v>
      </c>
      <c r="J179" s="311">
        <v>20</v>
      </c>
      <c r="K179" s="359"/>
    </row>
    <row r="180" s="1" customFormat="1" ht="15" customHeight="1">
      <c r="B180" s="336"/>
      <c r="C180" s="311" t="s">
        <v>58</v>
      </c>
      <c r="D180" s="311"/>
      <c r="E180" s="311"/>
      <c r="F180" s="334" t="s">
        <v>2297</v>
      </c>
      <c r="G180" s="311"/>
      <c r="H180" s="311" t="s">
        <v>2370</v>
      </c>
      <c r="I180" s="311" t="s">
        <v>2299</v>
      </c>
      <c r="J180" s="311">
        <v>255</v>
      </c>
      <c r="K180" s="359"/>
    </row>
    <row r="181" s="1" customFormat="1" ht="15" customHeight="1">
      <c r="B181" s="336"/>
      <c r="C181" s="311" t="s">
        <v>151</v>
      </c>
      <c r="D181" s="311"/>
      <c r="E181" s="311"/>
      <c r="F181" s="334" t="s">
        <v>2297</v>
      </c>
      <c r="G181" s="311"/>
      <c r="H181" s="311" t="s">
        <v>2261</v>
      </c>
      <c r="I181" s="311" t="s">
        <v>2299</v>
      </c>
      <c r="J181" s="311">
        <v>10</v>
      </c>
      <c r="K181" s="359"/>
    </row>
    <row r="182" s="1" customFormat="1" ht="15" customHeight="1">
      <c r="B182" s="336"/>
      <c r="C182" s="311" t="s">
        <v>152</v>
      </c>
      <c r="D182" s="311"/>
      <c r="E182" s="311"/>
      <c r="F182" s="334" t="s">
        <v>2297</v>
      </c>
      <c r="G182" s="311"/>
      <c r="H182" s="311" t="s">
        <v>2371</v>
      </c>
      <c r="I182" s="311" t="s">
        <v>2332</v>
      </c>
      <c r="J182" s="311"/>
      <c r="K182" s="359"/>
    </row>
    <row r="183" s="1" customFormat="1" ht="15" customHeight="1">
      <c r="B183" s="336"/>
      <c r="C183" s="311" t="s">
        <v>2372</v>
      </c>
      <c r="D183" s="311"/>
      <c r="E183" s="311"/>
      <c r="F183" s="334" t="s">
        <v>2297</v>
      </c>
      <c r="G183" s="311"/>
      <c r="H183" s="311" t="s">
        <v>2373</v>
      </c>
      <c r="I183" s="311" t="s">
        <v>2332</v>
      </c>
      <c r="J183" s="311"/>
      <c r="K183" s="359"/>
    </row>
    <row r="184" s="1" customFormat="1" ht="15" customHeight="1">
      <c r="B184" s="336"/>
      <c r="C184" s="311" t="s">
        <v>2361</v>
      </c>
      <c r="D184" s="311"/>
      <c r="E184" s="311"/>
      <c r="F184" s="334" t="s">
        <v>2297</v>
      </c>
      <c r="G184" s="311"/>
      <c r="H184" s="311" t="s">
        <v>2374</v>
      </c>
      <c r="I184" s="311" t="s">
        <v>2332</v>
      </c>
      <c r="J184" s="311"/>
      <c r="K184" s="359"/>
    </row>
    <row r="185" s="1" customFormat="1" ht="15" customHeight="1">
      <c r="B185" s="336"/>
      <c r="C185" s="311" t="s">
        <v>154</v>
      </c>
      <c r="D185" s="311"/>
      <c r="E185" s="311"/>
      <c r="F185" s="334" t="s">
        <v>2303</v>
      </c>
      <c r="G185" s="311"/>
      <c r="H185" s="311" t="s">
        <v>2375</v>
      </c>
      <c r="I185" s="311" t="s">
        <v>2299</v>
      </c>
      <c r="J185" s="311">
        <v>50</v>
      </c>
      <c r="K185" s="359"/>
    </row>
    <row r="186" s="1" customFormat="1" ht="15" customHeight="1">
      <c r="B186" s="336"/>
      <c r="C186" s="311" t="s">
        <v>2376</v>
      </c>
      <c r="D186" s="311"/>
      <c r="E186" s="311"/>
      <c r="F186" s="334" t="s">
        <v>2303</v>
      </c>
      <c r="G186" s="311"/>
      <c r="H186" s="311" t="s">
        <v>2377</v>
      </c>
      <c r="I186" s="311" t="s">
        <v>2378</v>
      </c>
      <c r="J186" s="311"/>
      <c r="K186" s="359"/>
    </row>
    <row r="187" s="1" customFormat="1" ht="15" customHeight="1">
      <c r="B187" s="336"/>
      <c r="C187" s="311" t="s">
        <v>2379</v>
      </c>
      <c r="D187" s="311"/>
      <c r="E187" s="311"/>
      <c r="F187" s="334" t="s">
        <v>2303</v>
      </c>
      <c r="G187" s="311"/>
      <c r="H187" s="311" t="s">
        <v>2380</v>
      </c>
      <c r="I187" s="311" t="s">
        <v>2378</v>
      </c>
      <c r="J187" s="311"/>
      <c r="K187" s="359"/>
    </row>
    <row r="188" s="1" customFormat="1" ht="15" customHeight="1">
      <c r="B188" s="336"/>
      <c r="C188" s="311" t="s">
        <v>2381</v>
      </c>
      <c r="D188" s="311"/>
      <c r="E188" s="311"/>
      <c r="F188" s="334" t="s">
        <v>2303</v>
      </c>
      <c r="G188" s="311"/>
      <c r="H188" s="311" t="s">
        <v>2382</v>
      </c>
      <c r="I188" s="311" t="s">
        <v>2378</v>
      </c>
      <c r="J188" s="311"/>
      <c r="K188" s="359"/>
    </row>
    <row r="189" s="1" customFormat="1" ht="15" customHeight="1">
      <c r="B189" s="336"/>
      <c r="C189" s="372" t="s">
        <v>2383</v>
      </c>
      <c r="D189" s="311"/>
      <c r="E189" s="311"/>
      <c r="F189" s="334" t="s">
        <v>2303</v>
      </c>
      <c r="G189" s="311"/>
      <c r="H189" s="311" t="s">
        <v>2384</v>
      </c>
      <c r="I189" s="311" t="s">
        <v>2385</v>
      </c>
      <c r="J189" s="373" t="s">
        <v>2386</v>
      </c>
      <c r="K189" s="359"/>
    </row>
    <row r="190" s="1" customFormat="1" ht="15" customHeight="1">
      <c r="B190" s="336"/>
      <c r="C190" s="372" t="s">
        <v>46</v>
      </c>
      <c r="D190" s="311"/>
      <c r="E190" s="311"/>
      <c r="F190" s="334" t="s">
        <v>2297</v>
      </c>
      <c r="G190" s="311"/>
      <c r="H190" s="308" t="s">
        <v>2387</v>
      </c>
      <c r="I190" s="311" t="s">
        <v>2388</v>
      </c>
      <c r="J190" s="311"/>
      <c r="K190" s="359"/>
    </row>
    <row r="191" s="1" customFormat="1" ht="15" customHeight="1">
      <c r="B191" s="336"/>
      <c r="C191" s="372" t="s">
        <v>2389</v>
      </c>
      <c r="D191" s="311"/>
      <c r="E191" s="311"/>
      <c r="F191" s="334" t="s">
        <v>2297</v>
      </c>
      <c r="G191" s="311"/>
      <c r="H191" s="311" t="s">
        <v>2390</v>
      </c>
      <c r="I191" s="311" t="s">
        <v>2332</v>
      </c>
      <c r="J191" s="311"/>
      <c r="K191" s="359"/>
    </row>
    <row r="192" s="1" customFormat="1" ht="15" customHeight="1">
      <c r="B192" s="336"/>
      <c r="C192" s="372" t="s">
        <v>2391</v>
      </c>
      <c r="D192" s="311"/>
      <c r="E192" s="311"/>
      <c r="F192" s="334" t="s">
        <v>2297</v>
      </c>
      <c r="G192" s="311"/>
      <c r="H192" s="311" t="s">
        <v>2392</v>
      </c>
      <c r="I192" s="311" t="s">
        <v>2332</v>
      </c>
      <c r="J192" s="311"/>
      <c r="K192" s="359"/>
    </row>
    <row r="193" s="1" customFormat="1" ht="15" customHeight="1">
      <c r="B193" s="336"/>
      <c r="C193" s="372" t="s">
        <v>2393</v>
      </c>
      <c r="D193" s="311"/>
      <c r="E193" s="311"/>
      <c r="F193" s="334" t="s">
        <v>2303</v>
      </c>
      <c r="G193" s="311"/>
      <c r="H193" s="311" t="s">
        <v>2394</v>
      </c>
      <c r="I193" s="311" t="s">
        <v>2332</v>
      </c>
      <c r="J193" s="311"/>
      <c r="K193" s="359"/>
    </row>
    <row r="194" s="1" customFormat="1" ht="15" customHeight="1">
      <c r="B194" s="365"/>
      <c r="C194" s="374"/>
      <c r="D194" s="345"/>
      <c r="E194" s="345"/>
      <c r="F194" s="345"/>
      <c r="G194" s="345"/>
      <c r="H194" s="345"/>
      <c r="I194" s="345"/>
      <c r="J194" s="345"/>
      <c r="K194" s="366"/>
    </row>
    <row r="195" s="1" customFormat="1" ht="18.75" customHeight="1">
      <c r="B195" s="347"/>
      <c r="C195" s="357"/>
      <c r="D195" s="357"/>
      <c r="E195" s="357"/>
      <c r="F195" s="367"/>
      <c r="G195" s="357"/>
      <c r="H195" s="357"/>
      <c r="I195" s="357"/>
      <c r="J195" s="357"/>
      <c r="K195" s="347"/>
    </row>
    <row r="196" s="1" customFormat="1" ht="18.75" customHeight="1">
      <c r="B196" s="347"/>
      <c r="C196" s="357"/>
      <c r="D196" s="357"/>
      <c r="E196" s="357"/>
      <c r="F196" s="367"/>
      <c r="G196" s="357"/>
      <c r="H196" s="357"/>
      <c r="I196" s="357"/>
      <c r="J196" s="357"/>
      <c r="K196" s="347"/>
    </row>
    <row r="197" s="1" customFormat="1" ht="18.75" customHeight="1">
      <c r="B197" s="319"/>
      <c r="C197" s="319"/>
      <c r="D197" s="319"/>
      <c r="E197" s="319"/>
      <c r="F197" s="319"/>
      <c r="G197" s="319"/>
      <c r="H197" s="319"/>
      <c r="I197" s="319"/>
      <c r="J197" s="319"/>
      <c r="K197" s="319"/>
    </row>
    <row r="198" s="1" customFormat="1" ht="13.5">
      <c r="B198" s="298"/>
      <c r="C198" s="299"/>
      <c r="D198" s="299"/>
      <c r="E198" s="299"/>
      <c r="F198" s="299"/>
      <c r="G198" s="299"/>
      <c r="H198" s="299"/>
      <c r="I198" s="299"/>
      <c r="J198" s="299"/>
      <c r="K198" s="300"/>
    </row>
    <row r="199" s="1" customFormat="1" ht="21">
      <c r="B199" s="301"/>
      <c r="C199" s="302" t="s">
        <v>2395</v>
      </c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5.5" customHeight="1">
      <c r="B200" s="301"/>
      <c r="C200" s="375" t="s">
        <v>2396</v>
      </c>
      <c r="D200" s="375"/>
      <c r="E200" s="375"/>
      <c r="F200" s="375" t="s">
        <v>2397</v>
      </c>
      <c r="G200" s="376"/>
      <c r="H200" s="375" t="s">
        <v>2398</v>
      </c>
      <c r="I200" s="375"/>
      <c r="J200" s="375"/>
      <c r="K200" s="303"/>
    </row>
    <row r="201" s="1" customFormat="1" ht="5.25" customHeight="1">
      <c r="B201" s="336"/>
      <c r="C201" s="331"/>
      <c r="D201" s="331"/>
      <c r="E201" s="331"/>
      <c r="F201" s="331"/>
      <c r="G201" s="357"/>
      <c r="H201" s="331"/>
      <c r="I201" s="331"/>
      <c r="J201" s="331"/>
      <c r="K201" s="359"/>
    </row>
    <row r="202" s="1" customFormat="1" ht="15" customHeight="1">
      <c r="B202" s="336"/>
      <c r="C202" s="311" t="s">
        <v>2388</v>
      </c>
      <c r="D202" s="311"/>
      <c r="E202" s="311"/>
      <c r="F202" s="334" t="s">
        <v>47</v>
      </c>
      <c r="G202" s="311"/>
      <c r="H202" s="311" t="s">
        <v>2399</v>
      </c>
      <c r="I202" s="311"/>
      <c r="J202" s="311"/>
      <c r="K202" s="359"/>
    </row>
    <row r="203" s="1" customFormat="1" ht="15" customHeight="1">
      <c r="B203" s="336"/>
      <c r="C203" s="311"/>
      <c r="D203" s="311"/>
      <c r="E203" s="311"/>
      <c r="F203" s="334" t="s">
        <v>48</v>
      </c>
      <c r="G203" s="311"/>
      <c r="H203" s="311" t="s">
        <v>2400</v>
      </c>
      <c r="I203" s="311"/>
      <c r="J203" s="311"/>
      <c r="K203" s="359"/>
    </row>
    <row r="204" s="1" customFormat="1" ht="15" customHeight="1">
      <c r="B204" s="336"/>
      <c r="C204" s="311"/>
      <c r="D204" s="311"/>
      <c r="E204" s="311"/>
      <c r="F204" s="334" t="s">
        <v>51</v>
      </c>
      <c r="G204" s="311"/>
      <c r="H204" s="311" t="s">
        <v>2401</v>
      </c>
      <c r="I204" s="311"/>
      <c r="J204" s="311"/>
      <c r="K204" s="359"/>
    </row>
    <row r="205" s="1" customFormat="1" ht="15" customHeight="1">
      <c r="B205" s="336"/>
      <c r="C205" s="311"/>
      <c r="D205" s="311"/>
      <c r="E205" s="311"/>
      <c r="F205" s="334" t="s">
        <v>49</v>
      </c>
      <c r="G205" s="311"/>
      <c r="H205" s="311" t="s">
        <v>2402</v>
      </c>
      <c r="I205" s="311"/>
      <c r="J205" s="311"/>
      <c r="K205" s="359"/>
    </row>
    <row r="206" s="1" customFormat="1" ht="15" customHeight="1">
      <c r="B206" s="336"/>
      <c r="C206" s="311"/>
      <c r="D206" s="311"/>
      <c r="E206" s="311"/>
      <c r="F206" s="334" t="s">
        <v>50</v>
      </c>
      <c r="G206" s="311"/>
      <c r="H206" s="311" t="s">
        <v>2403</v>
      </c>
      <c r="I206" s="311"/>
      <c r="J206" s="311"/>
      <c r="K206" s="359"/>
    </row>
    <row r="207" s="1" customFormat="1" ht="15" customHeight="1">
      <c r="B207" s="336"/>
      <c r="C207" s="311"/>
      <c r="D207" s="311"/>
      <c r="E207" s="311"/>
      <c r="F207" s="334"/>
      <c r="G207" s="311"/>
      <c r="H207" s="311"/>
      <c r="I207" s="311"/>
      <c r="J207" s="311"/>
      <c r="K207" s="359"/>
    </row>
    <row r="208" s="1" customFormat="1" ht="15" customHeight="1">
      <c r="B208" s="336"/>
      <c r="C208" s="311" t="s">
        <v>2344</v>
      </c>
      <c r="D208" s="311"/>
      <c r="E208" s="311"/>
      <c r="F208" s="334" t="s">
        <v>82</v>
      </c>
      <c r="G208" s="311"/>
      <c r="H208" s="311" t="s">
        <v>2404</v>
      </c>
      <c r="I208" s="311"/>
      <c r="J208" s="311"/>
      <c r="K208" s="359"/>
    </row>
    <row r="209" s="1" customFormat="1" ht="15" customHeight="1">
      <c r="B209" s="336"/>
      <c r="C209" s="311"/>
      <c r="D209" s="311"/>
      <c r="E209" s="311"/>
      <c r="F209" s="334" t="s">
        <v>2243</v>
      </c>
      <c r="G209" s="311"/>
      <c r="H209" s="311" t="s">
        <v>2244</v>
      </c>
      <c r="I209" s="311"/>
      <c r="J209" s="311"/>
      <c r="K209" s="359"/>
    </row>
    <row r="210" s="1" customFormat="1" ht="15" customHeight="1">
      <c r="B210" s="336"/>
      <c r="C210" s="311"/>
      <c r="D210" s="311"/>
      <c r="E210" s="311"/>
      <c r="F210" s="334" t="s">
        <v>2241</v>
      </c>
      <c r="G210" s="311"/>
      <c r="H210" s="311" t="s">
        <v>2405</v>
      </c>
      <c r="I210" s="311"/>
      <c r="J210" s="311"/>
      <c r="K210" s="359"/>
    </row>
    <row r="211" s="1" customFormat="1" ht="15" customHeight="1">
      <c r="B211" s="377"/>
      <c r="C211" s="311"/>
      <c r="D211" s="311"/>
      <c r="E211" s="311"/>
      <c r="F211" s="334" t="s">
        <v>112</v>
      </c>
      <c r="G211" s="372"/>
      <c r="H211" s="363" t="s">
        <v>113</v>
      </c>
      <c r="I211" s="363"/>
      <c r="J211" s="363"/>
      <c r="K211" s="378"/>
    </row>
    <row r="212" s="1" customFormat="1" ht="15" customHeight="1">
      <c r="B212" s="377"/>
      <c r="C212" s="311"/>
      <c r="D212" s="311"/>
      <c r="E212" s="311"/>
      <c r="F212" s="334" t="s">
        <v>2245</v>
      </c>
      <c r="G212" s="372"/>
      <c r="H212" s="363" t="s">
        <v>2406</v>
      </c>
      <c r="I212" s="363"/>
      <c r="J212" s="363"/>
      <c r="K212" s="378"/>
    </row>
    <row r="213" s="1" customFormat="1" ht="15" customHeight="1">
      <c r="B213" s="377"/>
      <c r="C213" s="311"/>
      <c r="D213" s="311"/>
      <c r="E213" s="311"/>
      <c r="F213" s="334"/>
      <c r="G213" s="372"/>
      <c r="H213" s="363"/>
      <c r="I213" s="363"/>
      <c r="J213" s="363"/>
      <c r="K213" s="378"/>
    </row>
    <row r="214" s="1" customFormat="1" ht="15" customHeight="1">
      <c r="B214" s="377"/>
      <c r="C214" s="311" t="s">
        <v>2368</v>
      </c>
      <c r="D214" s="311"/>
      <c r="E214" s="311"/>
      <c r="F214" s="334">
        <v>1</v>
      </c>
      <c r="G214" s="372"/>
      <c r="H214" s="363" t="s">
        <v>2407</v>
      </c>
      <c r="I214" s="363"/>
      <c r="J214" s="363"/>
      <c r="K214" s="378"/>
    </row>
    <row r="215" s="1" customFormat="1" ht="15" customHeight="1">
      <c r="B215" s="377"/>
      <c r="C215" s="311"/>
      <c r="D215" s="311"/>
      <c r="E215" s="311"/>
      <c r="F215" s="334">
        <v>2</v>
      </c>
      <c r="G215" s="372"/>
      <c r="H215" s="363" t="s">
        <v>2408</v>
      </c>
      <c r="I215" s="363"/>
      <c r="J215" s="363"/>
      <c r="K215" s="378"/>
    </row>
    <row r="216" s="1" customFormat="1" ht="15" customHeight="1">
      <c r="B216" s="377"/>
      <c r="C216" s="311"/>
      <c r="D216" s="311"/>
      <c r="E216" s="311"/>
      <c r="F216" s="334">
        <v>3</v>
      </c>
      <c r="G216" s="372"/>
      <c r="H216" s="363" t="s">
        <v>2409</v>
      </c>
      <c r="I216" s="363"/>
      <c r="J216" s="363"/>
      <c r="K216" s="378"/>
    </row>
    <row r="217" s="1" customFormat="1" ht="15" customHeight="1">
      <c r="B217" s="377"/>
      <c r="C217" s="311"/>
      <c r="D217" s="311"/>
      <c r="E217" s="311"/>
      <c r="F217" s="334">
        <v>4</v>
      </c>
      <c r="G217" s="372"/>
      <c r="H217" s="363" t="s">
        <v>2410</v>
      </c>
      <c r="I217" s="363"/>
      <c r="J217" s="363"/>
      <c r="K217" s="378"/>
    </row>
    <row r="218" s="1" customFormat="1" ht="12.75" customHeight="1">
      <c r="B218" s="379"/>
      <c r="C218" s="380"/>
      <c r="D218" s="380"/>
      <c r="E218" s="380"/>
      <c r="F218" s="380"/>
      <c r="G218" s="380"/>
      <c r="H218" s="380"/>
      <c r="I218" s="380"/>
      <c r="J218" s="380"/>
      <c r="K218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Opravy bytových jednotek OŘ Brno - VB ŽST Třešť čp.503</v>
      </c>
      <c r="F7" s="145"/>
      <c r="G7" s="145"/>
      <c r="H7" s="145"/>
      <c r="L7" s="22"/>
    </row>
    <row r="8">
      <c r="B8" s="22"/>
      <c r="D8" s="145" t="s">
        <v>116</v>
      </c>
      <c r="L8" s="22"/>
    </row>
    <row r="9" s="1" customFormat="1" ht="16.5" customHeight="1">
      <c r="B9" s="22"/>
      <c r="E9" s="146" t="s">
        <v>117</v>
      </c>
      <c r="F9" s="1"/>
      <c r="G9" s="1"/>
      <c r="H9" s="1"/>
      <c r="L9" s="22"/>
    </row>
    <row r="10" s="1" customFormat="1" ht="12" customHeight="1">
      <c r="B10" s="22"/>
      <c r="D10" s="145" t="s">
        <v>118</v>
      </c>
      <c r="L10" s="22"/>
    </row>
    <row r="11" s="2" customFormat="1" ht="16.5" customHeight="1">
      <c r="A11" s="40"/>
      <c r="B11" s="46"/>
      <c r="C11" s="40"/>
      <c r="D11" s="40"/>
      <c r="E11" s="147" t="s">
        <v>119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121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3. 8. 2021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5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29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1"/>
      <c r="B31" s="152"/>
      <c r="C31" s="151"/>
      <c r="D31" s="151"/>
      <c r="E31" s="153" t="s">
        <v>122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ROUND(J113,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46</v>
      </c>
      <c r="E37" s="145" t="s">
        <v>47</v>
      </c>
      <c r="F37" s="159">
        <f>ROUND((SUM(BE113:BE678)),  2)</f>
        <v>0</v>
      </c>
      <c r="G37" s="40"/>
      <c r="H37" s="40"/>
      <c r="I37" s="160">
        <v>0.20999999999999999</v>
      </c>
      <c r="J37" s="159">
        <f>ROUND(((SUM(BE113:BE678))*I37),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48</v>
      </c>
      <c r="F38" s="159">
        <f>ROUND((SUM(BF113:BF678)),  2)</f>
        <v>0</v>
      </c>
      <c r="G38" s="40"/>
      <c r="H38" s="40"/>
      <c r="I38" s="160">
        <v>0.14999999999999999</v>
      </c>
      <c r="J38" s="159">
        <f>ROUND(((SUM(BF113:BF678))*I38),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ROUND((SUM(BG113:BG678)),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50</v>
      </c>
      <c r="F40" s="159">
        <f>ROUND((SUM(BH113:BH678)),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51</v>
      </c>
      <c r="F41" s="159">
        <f>ROUND((SUM(BI113:BI678)),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123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Opravy bytových jednotek OŘ Brno - VB ŽST Třešť čp.503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116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117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119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01 - Stavební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 Třešť</v>
      </c>
      <c r="G60" s="42"/>
      <c r="H60" s="42"/>
      <c r="I60" s="34" t="s">
        <v>23</v>
      </c>
      <c r="J60" s="74" t="str">
        <f>IF(J16="","",J16)</f>
        <v>3. 8. 2021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Správa železniční dopravní cesty</v>
      </c>
      <c r="G62" s="42"/>
      <c r="H62" s="42"/>
      <c r="I62" s="34" t="s">
        <v>33</v>
      </c>
      <c r="J62" s="38" t="str">
        <f>E25</f>
        <v>APREA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124</v>
      </c>
      <c r="D65" s="175"/>
      <c r="E65" s="175"/>
      <c r="F65" s="175"/>
      <c r="G65" s="175"/>
      <c r="H65" s="175"/>
      <c r="I65" s="175"/>
      <c r="J65" s="176" t="s">
        <v>125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J113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126</v>
      </c>
    </row>
    <row r="68" s="9" customFormat="1" ht="24.96" customHeight="1">
      <c r="A68" s="9"/>
      <c r="B68" s="178"/>
      <c r="C68" s="179"/>
      <c r="D68" s="180" t="s">
        <v>127</v>
      </c>
      <c r="E68" s="181"/>
      <c r="F68" s="181"/>
      <c r="G68" s="181"/>
      <c r="H68" s="181"/>
      <c r="I68" s="181"/>
      <c r="J68" s="182">
        <f>J114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128</v>
      </c>
      <c r="E69" s="186"/>
      <c r="F69" s="186"/>
      <c r="G69" s="186"/>
      <c r="H69" s="186"/>
      <c r="I69" s="186"/>
      <c r="J69" s="187">
        <f>J115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129</v>
      </c>
      <c r="E70" s="186"/>
      <c r="F70" s="186"/>
      <c r="G70" s="186"/>
      <c r="H70" s="186"/>
      <c r="I70" s="186"/>
      <c r="J70" s="187">
        <f>J164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130</v>
      </c>
      <c r="E71" s="186"/>
      <c r="F71" s="186"/>
      <c r="G71" s="186"/>
      <c r="H71" s="186"/>
      <c r="I71" s="186"/>
      <c r="J71" s="187">
        <f>J179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131</v>
      </c>
      <c r="E72" s="186"/>
      <c r="F72" s="186"/>
      <c r="G72" s="186"/>
      <c r="H72" s="186"/>
      <c r="I72" s="186"/>
      <c r="J72" s="187">
        <f>J194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6"/>
      <c r="D73" s="185" t="s">
        <v>132</v>
      </c>
      <c r="E73" s="186"/>
      <c r="F73" s="186"/>
      <c r="G73" s="186"/>
      <c r="H73" s="186"/>
      <c r="I73" s="186"/>
      <c r="J73" s="187">
        <f>J198</f>
        <v>0</v>
      </c>
      <c r="K73" s="126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6"/>
      <c r="D74" s="185" t="s">
        <v>133</v>
      </c>
      <c r="E74" s="186"/>
      <c r="F74" s="186"/>
      <c r="G74" s="186"/>
      <c r="H74" s="186"/>
      <c r="I74" s="186"/>
      <c r="J74" s="187">
        <f>J202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6"/>
      <c r="D75" s="185" t="s">
        <v>134</v>
      </c>
      <c r="E75" s="186"/>
      <c r="F75" s="186"/>
      <c r="G75" s="186"/>
      <c r="H75" s="186"/>
      <c r="I75" s="186"/>
      <c r="J75" s="187">
        <f>J274</f>
        <v>0</v>
      </c>
      <c r="K75" s="126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6"/>
      <c r="D76" s="185" t="s">
        <v>135</v>
      </c>
      <c r="E76" s="186"/>
      <c r="F76" s="186"/>
      <c r="G76" s="186"/>
      <c r="H76" s="186"/>
      <c r="I76" s="186"/>
      <c r="J76" s="187">
        <f>J284</f>
        <v>0</v>
      </c>
      <c r="K76" s="126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8"/>
      <c r="C77" s="179"/>
      <c r="D77" s="180" t="s">
        <v>136</v>
      </c>
      <c r="E77" s="181"/>
      <c r="F77" s="181"/>
      <c r="G77" s="181"/>
      <c r="H77" s="181"/>
      <c r="I77" s="181"/>
      <c r="J77" s="182">
        <f>J287</f>
        <v>0</v>
      </c>
      <c r="K77" s="179"/>
      <c r="L77" s="18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4"/>
      <c r="C78" s="126"/>
      <c r="D78" s="185" t="s">
        <v>137</v>
      </c>
      <c r="E78" s="186"/>
      <c r="F78" s="186"/>
      <c r="G78" s="186"/>
      <c r="H78" s="186"/>
      <c r="I78" s="186"/>
      <c r="J78" s="187">
        <f>J288</f>
        <v>0</v>
      </c>
      <c r="K78" s="126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6"/>
      <c r="D79" s="185" t="s">
        <v>138</v>
      </c>
      <c r="E79" s="186"/>
      <c r="F79" s="186"/>
      <c r="G79" s="186"/>
      <c r="H79" s="186"/>
      <c r="I79" s="186"/>
      <c r="J79" s="187">
        <f>J340</f>
        <v>0</v>
      </c>
      <c r="K79" s="126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6"/>
      <c r="D80" s="185" t="s">
        <v>139</v>
      </c>
      <c r="E80" s="186"/>
      <c r="F80" s="186"/>
      <c r="G80" s="186"/>
      <c r="H80" s="186"/>
      <c r="I80" s="186"/>
      <c r="J80" s="187">
        <f>J350</f>
        <v>0</v>
      </c>
      <c r="K80" s="126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6"/>
      <c r="D81" s="185" t="s">
        <v>140</v>
      </c>
      <c r="E81" s="186"/>
      <c r="F81" s="186"/>
      <c r="G81" s="186"/>
      <c r="H81" s="186"/>
      <c r="I81" s="186"/>
      <c r="J81" s="187">
        <f>J423</f>
        <v>0</v>
      </c>
      <c r="K81" s="126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6"/>
      <c r="D82" s="185" t="s">
        <v>141</v>
      </c>
      <c r="E82" s="186"/>
      <c r="F82" s="186"/>
      <c r="G82" s="186"/>
      <c r="H82" s="186"/>
      <c r="I82" s="186"/>
      <c r="J82" s="187">
        <f>J438</f>
        <v>0</v>
      </c>
      <c r="K82" s="126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4"/>
      <c r="C83" s="126"/>
      <c r="D83" s="185" t="s">
        <v>142</v>
      </c>
      <c r="E83" s="186"/>
      <c r="F83" s="186"/>
      <c r="G83" s="186"/>
      <c r="H83" s="186"/>
      <c r="I83" s="186"/>
      <c r="J83" s="187">
        <f>J516</f>
        <v>0</v>
      </c>
      <c r="K83" s="126"/>
      <c r="L83" s="18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4"/>
      <c r="C84" s="126"/>
      <c r="D84" s="185" t="s">
        <v>143</v>
      </c>
      <c r="E84" s="186"/>
      <c r="F84" s="186"/>
      <c r="G84" s="186"/>
      <c r="H84" s="186"/>
      <c r="I84" s="186"/>
      <c r="J84" s="187">
        <f>J525</f>
        <v>0</v>
      </c>
      <c r="K84" s="126"/>
      <c r="L84" s="18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4"/>
      <c r="C85" s="126"/>
      <c r="D85" s="185" t="s">
        <v>144</v>
      </c>
      <c r="E85" s="186"/>
      <c r="F85" s="186"/>
      <c r="G85" s="186"/>
      <c r="H85" s="186"/>
      <c r="I85" s="186"/>
      <c r="J85" s="187">
        <f>J585</f>
        <v>0</v>
      </c>
      <c r="K85" s="126"/>
      <c r="L85" s="18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4"/>
      <c r="C86" s="126"/>
      <c r="D86" s="185" t="s">
        <v>145</v>
      </c>
      <c r="E86" s="186"/>
      <c r="F86" s="186"/>
      <c r="G86" s="186"/>
      <c r="H86" s="186"/>
      <c r="I86" s="186"/>
      <c r="J86" s="187">
        <f>J622</f>
        <v>0</v>
      </c>
      <c r="K86" s="126"/>
      <c r="L86" s="18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4"/>
      <c r="C87" s="126"/>
      <c r="D87" s="185" t="s">
        <v>146</v>
      </c>
      <c r="E87" s="186"/>
      <c r="F87" s="186"/>
      <c r="G87" s="186"/>
      <c r="H87" s="186"/>
      <c r="I87" s="186"/>
      <c r="J87" s="187">
        <f>J652</f>
        <v>0</v>
      </c>
      <c r="K87" s="126"/>
      <c r="L87" s="18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4"/>
      <c r="C88" s="126"/>
      <c r="D88" s="185" t="s">
        <v>147</v>
      </c>
      <c r="E88" s="186"/>
      <c r="F88" s="186"/>
      <c r="G88" s="186"/>
      <c r="H88" s="186"/>
      <c r="I88" s="186"/>
      <c r="J88" s="187">
        <f>J664</f>
        <v>0</v>
      </c>
      <c r="K88" s="126"/>
      <c r="L88" s="18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4"/>
      <c r="C89" s="126"/>
      <c r="D89" s="185" t="s">
        <v>148</v>
      </c>
      <c r="E89" s="186"/>
      <c r="F89" s="186"/>
      <c r="G89" s="186"/>
      <c r="H89" s="186"/>
      <c r="I89" s="186"/>
      <c r="J89" s="187">
        <f>J675</f>
        <v>0</v>
      </c>
      <c r="K89" s="126"/>
      <c r="L89" s="18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2" customFormat="1" ht="21.84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5" s="2" customFormat="1" ht="6.96" customHeight="1">
      <c r="A95" s="40"/>
      <c r="B95" s="63"/>
      <c r="C95" s="64"/>
      <c r="D95" s="64"/>
      <c r="E95" s="64"/>
      <c r="F95" s="64"/>
      <c r="G95" s="64"/>
      <c r="H95" s="64"/>
      <c r="I95" s="64"/>
      <c r="J95" s="64"/>
      <c r="K95" s="64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4.96" customHeight="1">
      <c r="A96" s="40"/>
      <c r="B96" s="41"/>
      <c r="C96" s="25" t="s">
        <v>149</v>
      </c>
      <c r="D96" s="42"/>
      <c r="E96" s="42"/>
      <c r="F96" s="42"/>
      <c r="G96" s="42"/>
      <c r="H96" s="42"/>
      <c r="I96" s="42"/>
      <c r="J96" s="42"/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16</v>
      </c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172" t="str">
        <f>E7</f>
        <v>Opravy bytových jednotek OŘ Brno - VB ŽST Třešť čp.503</v>
      </c>
      <c r="F99" s="34"/>
      <c r="G99" s="34"/>
      <c r="H99" s="34"/>
      <c r="I99" s="42"/>
      <c r="J99" s="42"/>
      <c r="K99" s="42"/>
      <c r="L99" s="148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" customFormat="1" ht="12" customHeight="1">
      <c r="B100" s="23"/>
      <c r="C100" s="34" t="s">
        <v>116</v>
      </c>
      <c r="D100" s="24"/>
      <c r="E100" s="24"/>
      <c r="F100" s="24"/>
      <c r="G100" s="24"/>
      <c r="H100" s="24"/>
      <c r="I100" s="24"/>
      <c r="J100" s="24"/>
      <c r="K100" s="24"/>
      <c r="L100" s="22"/>
    </row>
    <row r="101" s="1" customFormat="1" ht="16.5" customHeight="1">
      <c r="B101" s="23"/>
      <c r="C101" s="24"/>
      <c r="D101" s="24"/>
      <c r="E101" s="172" t="s">
        <v>117</v>
      </c>
      <c r="F101" s="24"/>
      <c r="G101" s="24"/>
      <c r="H101" s="24"/>
      <c r="I101" s="24"/>
      <c r="J101" s="24"/>
      <c r="K101" s="24"/>
      <c r="L101" s="22"/>
    </row>
    <row r="102" s="1" customFormat="1" ht="12" customHeight="1">
      <c r="B102" s="23"/>
      <c r="C102" s="34" t="s">
        <v>118</v>
      </c>
      <c r="D102" s="24"/>
      <c r="E102" s="24"/>
      <c r="F102" s="24"/>
      <c r="G102" s="24"/>
      <c r="H102" s="24"/>
      <c r="I102" s="24"/>
      <c r="J102" s="24"/>
      <c r="K102" s="24"/>
      <c r="L102" s="22"/>
    </row>
    <row r="103" s="2" customFormat="1" ht="16.5" customHeight="1">
      <c r="A103" s="40"/>
      <c r="B103" s="41"/>
      <c r="C103" s="42"/>
      <c r="D103" s="42"/>
      <c r="E103" s="173" t="s">
        <v>119</v>
      </c>
      <c r="F103" s="42"/>
      <c r="G103" s="42"/>
      <c r="H103" s="42"/>
      <c r="I103" s="42"/>
      <c r="J103" s="42"/>
      <c r="K103" s="42"/>
      <c r="L103" s="148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2" customHeight="1">
      <c r="A104" s="40"/>
      <c r="B104" s="41"/>
      <c r="C104" s="34" t="s">
        <v>120</v>
      </c>
      <c r="D104" s="42"/>
      <c r="E104" s="42"/>
      <c r="F104" s="42"/>
      <c r="G104" s="42"/>
      <c r="H104" s="42"/>
      <c r="I104" s="42"/>
      <c r="J104" s="42"/>
      <c r="K104" s="42"/>
      <c r="L104" s="148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6.5" customHeight="1">
      <c r="A105" s="40"/>
      <c r="B105" s="41"/>
      <c r="C105" s="42"/>
      <c r="D105" s="42"/>
      <c r="E105" s="71" t="str">
        <f>E13</f>
        <v>01 - Stavební část</v>
      </c>
      <c r="F105" s="42"/>
      <c r="G105" s="42"/>
      <c r="H105" s="42"/>
      <c r="I105" s="42"/>
      <c r="J105" s="42"/>
      <c r="K105" s="42"/>
      <c r="L105" s="148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48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2" customHeight="1">
      <c r="A107" s="40"/>
      <c r="B107" s="41"/>
      <c r="C107" s="34" t="s">
        <v>21</v>
      </c>
      <c r="D107" s="42"/>
      <c r="E107" s="42"/>
      <c r="F107" s="29" t="str">
        <f>F16</f>
        <v xml:space="preserve"> Třešť</v>
      </c>
      <c r="G107" s="42"/>
      <c r="H107" s="42"/>
      <c r="I107" s="34" t="s">
        <v>23</v>
      </c>
      <c r="J107" s="74" t="str">
        <f>IF(J16="","",J16)</f>
        <v>3. 8. 2021</v>
      </c>
      <c r="K107" s="42"/>
      <c r="L107" s="148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6.96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148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5.15" customHeight="1">
      <c r="A109" s="40"/>
      <c r="B109" s="41"/>
      <c r="C109" s="34" t="s">
        <v>25</v>
      </c>
      <c r="D109" s="42"/>
      <c r="E109" s="42"/>
      <c r="F109" s="29" t="str">
        <f>E19</f>
        <v>Správa železniční dopravní cesty</v>
      </c>
      <c r="G109" s="42"/>
      <c r="H109" s="42"/>
      <c r="I109" s="34" t="s">
        <v>33</v>
      </c>
      <c r="J109" s="38" t="str">
        <f>E25</f>
        <v>APREA s.r.o.</v>
      </c>
      <c r="K109" s="42"/>
      <c r="L109" s="148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5.15" customHeight="1">
      <c r="A110" s="40"/>
      <c r="B110" s="41"/>
      <c r="C110" s="34" t="s">
        <v>31</v>
      </c>
      <c r="D110" s="42"/>
      <c r="E110" s="42"/>
      <c r="F110" s="29" t="str">
        <f>IF(E22="","",E22)</f>
        <v>Vyplň údaj</v>
      </c>
      <c r="G110" s="42"/>
      <c r="H110" s="42"/>
      <c r="I110" s="34" t="s">
        <v>38</v>
      </c>
      <c r="J110" s="38" t="str">
        <f>E28</f>
        <v xml:space="preserve"> </v>
      </c>
      <c r="K110" s="42"/>
      <c r="L110" s="148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0.32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148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1" customFormat="1" ht="29.28" customHeight="1">
      <c r="A112" s="189"/>
      <c r="B112" s="190"/>
      <c r="C112" s="191" t="s">
        <v>150</v>
      </c>
      <c r="D112" s="192" t="s">
        <v>61</v>
      </c>
      <c r="E112" s="192" t="s">
        <v>57</v>
      </c>
      <c r="F112" s="192" t="s">
        <v>58</v>
      </c>
      <c r="G112" s="192" t="s">
        <v>151</v>
      </c>
      <c r="H112" s="192" t="s">
        <v>152</v>
      </c>
      <c r="I112" s="192" t="s">
        <v>153</v>
      </c>
      <c r="J112" s="192" t="s">
        <v>125</v>
      </c>
      <c r="K112" s="193" t="s">
        <v>154</v>
      </c>
      <c r="L112" s="194"/>
      <c r="M112" s="94" t="s">
        <v>19</v>
      </c>
      <c r="N112" s="95" t="s">
        <v>46</v>
      </c>
      <c r="O112" s="95" t="s">
        <v>155</v>
      </c>
      <c r="P112" s="95" t="s">
        <v>156</v>
      </c>
      <c r="Q112" s="95" t="s">
        <v>157</v>
      </c>
      <c r="R112" s="95" t="s">
        <v>158</v>
      </c>
      <c r="S112" s="95" t="s">
        <v>159</v>
      </c>
      <c r="T112" s="96" t="s">
        <v>160</v>
      </c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</row>
    <row r="113" s="2" customFormat="1" ht="22.8" customHeight="1">
      <c r="A113" s="40"/>
      <c r="B113" s="41"/>
      <c r="C113" s="101" t="s">
        <v>161</v>
      </c>
      <c r="D113" s="42"/>
      <c r="E113" s="42"/>
      <c r="F113" s="42"/>
      <c r="G113" s="42"/>
      <c r="H113" s="42"/>
      <c r="I113" s="42"/>
      <c r="J113" s="195">
        <f>BK113</f>
        <v>0</v>
      </c>
      <c r="K113" s="42"/>
      <c r="L113" s="46"/>
      <c r="M113" s="97"/>
      <c r="N113" s="196"/>
      <c r="O113" s="98"/>
      <c r="P113" s="197">
        <f>P114+P287</f>
        <v>0</v>
      </c>
      <c r="Q113" s="98"/>
      <c r="R113" s="197">
        <f>R114+R287</f>
        <v>14.73491946</v>
      </c>
      <c r="S113" s="98"/>
      <c r="T113" s="198">
        <f>T114+T287</f>
        <v>33.153574399999997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75</v>
      </c>
      <c r="AU113" s="19" t="s">
        <v>126</v>
      </c>
      <c r="BK113" s="199">
        <f>BK114+BK287</f>
        <v>0</v>
      </c>
    </row>
    <row r="114" s="12" customFormat="1" ht="25.92" customHeight="1">
      <c r="A114" s="12"/>
      <c r="B114" s="200"/>
      <c r="C114" s="201"/>
      <c r="D114" s="202" t="s">
        <v>75</v>
      </c>
      <c r="E114" s="203" t="s">
        <v>162</v>
      </c>
      <c r="F114" s="203" t="s">
        <v>163</v>
      </c>
      <c r="G114" s="201"/>
      <c r="H114" s="201"/>
      <c r="I114" s="204"/>
      <c r="J114" s="205">
        <f>BK114</f>
        <v>0</v>
      </c>
      <c r="K114" s="201"/>
      <c r="L114" s="206"/>
      <c r="M114" s="207"/>
      <c r="N114" s="208"/>
      <c r="O114" s="208"/>
      <c r="P114" s="209">
        <f>P115+P164+P179+P194+P198+P202+P274+P284</f>
        <v>0</v>
      </c>
      <c r="Q114" s="208"/>
      <c r="R114" s="209">
        <f>R115+R164+R179+R194+R198+R202+R274+R284</f>
        <v>6.0426842199999991</v>
      </c>
      <c r="S114" s="208"/>
      <c r="T114" s="210">
        <f>T115+T164+T179+T194+T198+T202+T274+T284</f>
        <v>30.124821999999998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1" t="s">
        <v>83</v>
      </c>
      <c r="AT114" s="212" t="s">
        <v>75</v>
      </c>
      <c r="AU114" s="212" t="s">
        <v>76</v>
      </c>
      <c r="AY114" s="211" t="s">
        <v>164</v>
      </c>
      <c r="BK114" s="213">
        <f>BK115+BK164+BK179+BK194+BK198+BK202+BK274+BK284</f>
        <v>0</v>
      </c>
    </row>
    <row r="115" s="12" customFormat="1" ht="22.8" customHeight="1">
      <c r="A115" s="12"/>
      <c r="B115" s="200"/>
      <c r="C115" s="201"/>
      <c r="D115" s="202" t="s">
        <v>75</v>
      </c>
      <c r="E115" s="214" t="s">
        <v>165</v>
      </c>
      <c r="F115" s="214" t="s">
        <v>166</v>
      </c>
      <c r="G115" s="201"/>
      <c r="H115" s="201"/>
      <c r="I115" s="204"/>
      <c r="J115" s="215">
        <f>BK115</f>
        <v>0</v>
      </c>
      <c r="K115" s="201"/>
      <c r="L115" s="206"/>
      <c r="M115" s="207"/>
      <c r="N115" s="208"/>
      <c r="O115" s="208"/>
      <c r="P115" s="209">
        <f>SUM(P116:P163)</f>
        <v>0</v>
      </c>
      <c r="Q115" s="208"/>
      <c r="R115" s="209">
        <f>SUM(R116:R163)</f>
        <v>5.4793400399999994</v>
      </c>
      <c r="S115" s="208"/>
      <c r="T115" s="210">
        <f>SUM(T116:T163)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1" t="s">
        <v>83</v>
      </c>
      <c r="AT115" s="212" t="s">
        <v>75</v>
      </c>
      <c r="AU115" s="212" t="s">
        <v>83</v>
      </c>
      <c r="AY115" s="211" t="s">
        <v>164</v>
      </c>
      <c r="BK115" s="213">
        <f>SUM(BK116:BK163)</f>
        <v>0</v>
      </c>
    </row>
    <row r="116" s="2" customFormat="1" ht="33" customHeight="1">
      <c r="A116" s="40"/>
      <c r="B116" s="41"/>
      <c r="C116" s="216" t="s">
        <v>83</v>
      </c>
      <c r="D116" s="216" t="s">
        <v>167</v>
      </c>
      <c r="E116" s="217" t="s">
        <v>168</v>
      </c>
      <c r="F116" s="218" t="s">
        <v>169</v>
      </c>
      <c r="G116" s="219" t="s">
        <v>170</v>
      </c>
      <c r="H116" s="220">
        <v>207.52600000000001</v>
      </c>
      <c r="I116" s="221"/>
      <c r="J116" s="222">
        <f>ROUND(I116*H116,2)</f>
        <v>0</v>
      </c>
      <c r="K116" s="218" t="s">
        <v>171</v>
      </c>
      <c r="L116" s="46"/>
      <c r="M116" s="223" t="s">
        <v>19</v>
      </c>
      <c r="N116" s="224" t="s">
        <v>48</v>
      </c>
      <c r="O116" s="86"/>
      <c r="P116" s="225">
        <f>O116*H116</f>
        <v>0</v>
      </c>
      <c r="Q116" s="225">
        <v>0.0073499999999999998</v>
      </c>
      <c r="R116" s="225">
        <f>Q116*H116</f>
        <v>1.5253161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172</v>
      </c>
      <c r="AT116" s="227" t="s">
        <v>167</v>
      </c>
      <c r="AU116" s="227" t="s">
        <v>88</v>
      </c>
      <c r="AY116" s="19" t="s">
        <v>164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88</v>
      </c>
      <c r="BK116" s="228">
        <f>ROUND(I116*H116,2)</f>
        <v>0</v>
      </c>
      <c r="BL116" s="19" t="s">
        <v>172</v>
      </c>
      <c r="BM116" s="227" t="s">
        <v>173</v>
      </c>
    </row>
    <row r="117" s="2" customFormat="1">
      <c r="A117" s="40"/>
      <c r="B117" s="41"/>
      <c r="C117" s="42"/>
      <c r="D117" s="229" t="s">
        <v>174</v>
      </c>
      <c r="E117" s="42"/>
      <c r="F117" s="230" t="s">
        <v>175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174</v>
      </c>
      <c r="AU117" s="19" t="s">
        <v>88</v>
      </c>
    </row>
    <row r="118" s="13" customFormat="1">
      <c r="A118" s="13"/>
      <c r="B118" s="234"/>
      <c r="C118" s="235"/>
      <c r="D118" s="236" t="s">
        <v>176</v>
      </c>
      <c r="E118" s="237" t="s">
        <v>19</v>
      </c>
      <c r="F118" s="238" t="s">
        <v>177</v>
      </c>
      <c r="G118" s="235"/>
      <c r="H118" s="239">
        <v>207.52600000000001</v>
      </c>
      <c r="I118" s="240"/>
      <c r="J118" s="235"/>
      <c r="K118" s="235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176</v>
      </c>
      <c r="AU118" s="245" t="s">
        <v>88</v>
      </c>
      <c r="AV118" s="13" t="s">
        <v>88</v>
      </c>
      <c r="AW118" s="13" t="s">
        <v>37</v>
      </c>
      <c r="AX118" s="13" t="s">
        <v>83</v>
      </c>
      <c r="AY118" s="245" t="s">
        <v>164</v>
      </c>
    </row>
    <row r="119" s="2" customFormat="1" ht="37.8" customHeight="1">
      <c r="A119" s="40"/>
      <c r="B119" s="41"/>
      <c r="C119" s="216" t="s">
        <v>88</v>
      </c>
      <c r="D119" s="216" t="s">
        <v>167</v>
      </c>
      <c r="E119" s="217" t="s">
        <v>178</v>
      </c>
      <c r="F119" s="218" t="s">
        <v>179</v>
      </c>
      <c r="G119" s="219" t="s">
        <v>170</v>
      </c>
      <c r="H119" s="220">
        <v>22.98</v>
      </c>
      <c r="I119" s="221"/>
      <c r="J119" s="222">
        <f>ROUND(I119*H119,2)</f>
        <v>0</v>
      </c>
      <c r="K119" s="218" t="s">
        <v>171</v>
      </c>
      <c r="L119" s="46"/>
      <c r="M119" s="223" t="s">
        <v>19</v>
      </c>
      <c r="N119" s="224" t="s">
        <v>48</v>
      </c>
      <c r="O119" s="86"/>
      <c r="P119" s="225">
        <f>O119*H119</f>
        <v>0</v>
      </c>
      <c r="Q119" s="225">
        <v>0.0147</v>
      </c>
      <c r="R119" s="225">
        <f>Q119*H119</f>
        <v>0.337806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172</v>
      </c>
      <c r="AT119" s="227" t="s">
        <v>167</v>
      </c>
      <c r="AU119" s="227" t="s">
        <v>88</v>
      </c>
      <c r="AY119" s="19" t="s">
        <v>164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88</v>
      </c>
      <c r="BK119" s="228">
        <f>ROUND(I119*H119,2)</f>
        <v>0</v>
      </c>
      <c r="BL119" s="19" t="s">
        <v>172</v>
      </c>
      <c r="BM119" s="227" t="s">
        <v>180</v>
      </c>
    </row>
    <row r="120" s="2" customFormat="1">
      <c r="A120" s="40"/>
      <c r="B120" s="41"/>
      <c r="C120" s="42"/>
      <c r="D120" s="229" t="s">
        <v>174</v>
      </c>
      <c r="E120" s="42"/>
      <c r="F120" s="230" t="s">
        <v>181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174</v>
      </c>
      <c r="AU120" s="19" t="s">
        <v>88</v>
      </c>
    </row>
    <row r="121" s="14" customFormat="1">
      <c r="A121" s="14"/>
      <c r="B121" s="246"/>
      <c r="C121" s="247"/>
      <c r="D121" s="236" t="s">
        <v>176</v>
      </c>
      <c r="E121" s="248" t="s">
        <v>19</v>
      </c>
      <c r="F121" s="249" t="s">
        <v>182</v>
      </c>
      <c r="G121" s="247"/>
      <c r="H121" s="248" t="s">
        <v>19</v>
      </c>
      <c r="I121" s="250"/>
      <c r="J121" s="247"/>
      <c r="K121" s="247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176</v>
      </c>
      <c r="AU121" s="255" t="s">
        <v>88</v>
      </c>
      <c r="AV121" s="14" t="s">
        <v>83</v>
      </c>
      <c r="AW121" s="14" t="s">
        <v>37</v>
      </c>
      <c r="AX121" s="14" t="s">
        <v>76</v>
      </c>
      <c r="AY121" s="255" t="s">
        <v>164</v>
      </c>
    </row>
    <row r="122" s="13" customFormat="1">
      <c r="A122" s="13"/>
      <c r="B122" s="234"/>
      <c r="C122" s="235"/>
      <c r="D122" s="236" t="s">
        <v>176</v>
      </c>
      <c r="E122" s="237" t="s">
        <v>19</v>
      </c>
      <c r="F122" s="238" t="s">
        <v>183</v>
      </c>
      <c r="G122" s="235"/>
      <c r="H122" s="239">
        <v>2.3279999999999998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176</v>
      </c>
      <c r="AU122" s="245" t="s">
        <v>88</v>
      </c>
      <c r="AV122" s="13" t="s">
        <v>88</v>
      </c>
      <c r="AW122" s="13" t="s">
        <v>37</v>
      </c>
      <c r="AX122" s="13" t="s">
        <v>76</v>
      </c>
      <c r="AY122" s="245" t="s">
        <v>164</v>
      </c>
    </row>
    <row r="123" s="13" customFormat="1">
      <c r="A123" s="13"/>
      <c r="B123" s="234"/>
      <c r="C123" s="235"/>
      <c r="D123" s="236" t="s">
        <v>176</v>
      </c>
      <c r="E123" s="237" t="s">
        <v>19</v>
      </c>
      <c r="F123" s="238" t="s">
        <v>184</v>
      </c>
      <c r="G123" s="235"/>
      <c r="H123" s="239">
        <v>20.652000000000001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176</v>
      </c>
      <c r="AU123" s="245" t="s">
        <v>88</v>
      </c>
      <c r="AV123" s="13" t="s">
        <v>88</v>
      </c>
      <c r="AW123" s="13" t="s">
        <v>37</v>
      </c>
      <c r="AX123" s="13" t="s">
        <v>76</v>
      </c>
      <c r="AY123" s="245" t="s">
        <v>164</v>
      </c>
    </row>
    <row r="124" s="15" customFormat="1">
      <c r="A124" s="15"/>
      <c r="B124" s="256"/>
      <c r="C124" s="257"/>
      <c r="D124" s="236" t="s">
        <v>176</v>
      </c>
      <c r="E124" s="258" t="s">
        <v>19</v>
      </c>
      <c r="F124" s="259" t="s">
        <v>185</v>
      </c>
      <c r="G124" s="257"/>
      <c r="H124" s="260">
        <v>22.98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176</v>
      </c>
      <c r="AU124" s="266" t="s">
        <v>88</v>
      </c>
      <c r="AV124" s="15" t="s">
        <v>172</v>
      </c>
      <c r="AW124" s="15" t="s">
        <v>37</v>
      </c>
      <c r="AX124" s="15" t="s">
        <v>83</v>
      </c>
      <c r="AY124" s="266" t="s">
        <v>164</v>
      </c>
    </row>
    <row r="125" s="2" customFormat="1" ht="44.25" customHeight="1">
      <c r="A125" s="40"/>
      <c r="B125" s="41"/>
      <c r="C125" s="216" t="s">
        <v>93</v>
      </c>
      <c r="D125" s="216" t="s">
        <v>167</v>
      </c>
      <c r="E125" s="217" t="s">
        <v>186</v>
      </c>
      <c r="F125" s="218" t="s">
        <v>187</v>
      </c>
      <c r="G125" s="219" t="s">
        <v>170</v>
      </c>
      <c r="H125" s="220">
        <v>208.21799999999999</v>
      </c>
      <c r="I125" s="221"/>
      <c r="J125" s="222">
        <f>ROUND(I125*H125,2)</f>
        <v>0</v>
      </c>
      <c r="K125" s="218" t="s">
        <v>171</v>
      </c>
      <c r="L125" s="46"/>
      <c r="M125" s="223" t="s">
        <v>19</v>
      </c>
      <c r="N125" s="224" t="s">
        <v>48</v>
      </c>
      <c r="O125" s="86"/>
      <c r="P125" s="225">
        <f>O125*H125</f>
        <v>0</v>
      </c>
      <c r="Q125" s="225">
        <v>0.017330000000000002</v>
      </c>
      <c r="R125" s="225">
        <f>Q125*H125</f>
        <v>3.6084179400000003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172</v>
      </c>
      <c r="AT125" s="227" t="s">
        <v>167</v>
      </c>
      <c r="AU125" s="227" t="s">
        <v>88</v>
      </c>
      <c r="AY125" s="19" t="s">
        <v>164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88</v>
      </c>
      <c r="BK125" s="228">
        <f>ROUND(I125*H125,2)</f>
        <v>0</v>
      </c>
      <c r="BL125" s="19" t="s">
        <v>172</v>
      </c>
      <c r="BM125" s="227" t="s">
        <v>188</v>
      </c>
    </row>
    <row r="126" s="2" customFormat="1">
      <c r="A126" s="40"/>
      <c r="B126" s="41"/>
      <c r="C126" s="42"/>
      <c r="D126" s="229" t="s">
        <v>174</v>
      </c>
      <c r="E126" s="42"/>
      <c r="F126" s="230" t="s">
        <v>189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174</v>
      </c>
      <c r="AU126" s="19" t="s">
        <v>88</v>
      </c>
    </row>
    <row r="127" s="13" customFormat="1">
      <c r="A127" s="13"/>
      <c r="B127" s="234"/>
      <c r="C127" s="235"/>
      <c r="D127" s="236" t="s">
        <v>176</v>
      </c>
      <c r="E127" s="237" t="s">
        <v>19</v>
      </c>
      <c r="F127" s="238" t="s">
        <v>190</v>
      </c>
      <c r="G127" s="235"/>
      <c r="H127" s="239">
        <v>51.646000000000001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176</v>
      </c>
      <c r="AU127" s="245" t="s">
        <v>88</v>
      </c>
      <c r="AV127" s="13" t="s">
        <v>88</v>
      </c>
      <c r="AW127" s="13" t="s">
        <v>37</v>
      </c>
      <c r="AX127" s="13" t="s">
        <v>76</v>
      </c>
      <c r="AY127" s="245" t="s">
        <v>164</v>
      </c>
    </row>
    <row r="128" s="13" customFormat="1">
      <c r="A128" s="13"/>
      <c r="B128" s="234"/>
      <c r="C128" s="235"/>
      <c r="D128" s="236" t="s">
        <v>176</v>
      </c>
      <c r="E128" s="237" t="s">
        <v>19</v>
      </c>
      <c r="F128" s="238" t="s">
        <v>191</v>
      </c>
      <c r="G128" s="235"/>
      <c r="H128" s="239">
        <v>-3.2109999999999999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176</v>
      </c>
      <c r="AU128" s="245" t="s">
        <v>88</v>
      </c>
      <c r="AV128" s="13" t="s">
        <v>88</v>
      </c>
      <c r="AW128" s="13" t="s">
        <v>37</v>
      </c>
      <c r="AX128" s="13" t="s">
        <v>76</v>
      </c>
      <c r="AY128" s="245" t="s">
        <v>164</v>
      </c>
    </row>
    <row r="129" s="13" customFormat="1">
      <c r="A129" s="13"/>
      <c r="B129" s="234"/>
      <c r="C129" s="235"/>
      <c r="D129" s="236" t="s">
        <v>176</v>
      </c>
      <c r="E129" s="237" t="s">
        <v>19</v>
      </c>
      <c r="F129" s="238" t="s">
        <v>192</v>
      </c>
      <c r="G129" s="235"/>
      <c r="H129" s="239">
        <v>3.1499999999999999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176</v>
      </c>
      <c r="AU129" s="245" t="s">
        <v>88</v>
      </c>
      <c r="AV129" s="13" t="s">
        <v>88</v>
      </c>
      <c r="AW129" s="13" t="s">
        <v>37</v>
      </c>
      <c r="AX129" s="13" t="s">
        <v>76</v>
      </c>
      <c r="AY129" s="245" t="s">
        <v>164</v>
      </c>
    </row>
    <row r="130" s="13" customFormat="1">
      <c r="A130" s="13"/>
      <c r="B130" s="234"/>
      <c r="C130" s="235"/>
      <c r="D130" s="236" t="s">
        <v>176</v>
      </c>
      <c r="E130" s="237" t="s">
        <v>19</v>
      </c>
      <c r="F130" s="238" t="s">
        <v>193</v>
      </c>
      <c r="G130" s="235"/>
      <c r="H130" s="239">
        <v>-1.9870000000000001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176</v>
      </c>
      <c r="AU130" s="245" t="s">
        <v>88</v>
      </c>
      <c r="AV130" s="13" t="s">
        <v>88</v>
      </c>
      <c r="AW130" s="13" t="s">
        <v>37</v>
      </c>
      <c r="AX130" s="13" t="s">
        <v>76</v>
      </c>
      <c r="AY130" s="245" t="s">
        <v>164</v>
      </c>
    </row>
    <row r="131" s="13" customFormat="1">
      <c r="A131" s="13"/>
      <c r="B131" s="234"/>
      <c r="C131" s="235"/>
      <c r="D131" s="236" t="s">
        <v>176</v>
      </c>
      <c r="E131" s="237" t="s">
        <v>19</v>
      </c>
      <c r="F131" s="238" t="s">
        <v>194</v>
      </c>
      <c r="G131" s="235"/>
      <c r="H131" s="239">
        <v>3.4060000000000001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176</v>
      </c>
      <c r="AU131" s="245" t="s">
        <v>88</v>
      </c>
      <c r="AV131" s="13" t="s">
        <v>88</v>
      </c>
      <c r="AW131" s="13" t="s">
        <v>37</v>
      </c>
      <c r="AX131" s="13" t="s">
        <v>76</v>
      </c>
      <c r="AY131" s="245" t="s">
        <v>164</v>
      </c>
    </row>
    <row r="132" s="13" customFormat="1">
      <c r="A132" s="13"/>
      <c r="B132" s="234"/>
      <c r="C132" s="235"/>
      <c r="D132" s="236" t="s">
        <v>176</v>
      </c>
      <c r="E132" s="237" t="s">
        <v>19</v>
      </c>
      <c r="F132" s="238" t="s">
        <v>195</v>
      </c>
      <c r="G132" s="235"/>
      <c r="H132" s="239">
        <v>-2.024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176</v>
      </c>
      <c r="AU132" s="245" t="s">
        <v>88</v>
      </c>
      <c r="AV132" s="13" t="s">
        <v>88</v>
      </c>
      <c r="AW132" s="13" t="s">
        <v>37</v>
      </c>
      <c r="AX132" s="13" t="s">
        <v>76</v>
      </c>
      <c r="AY132" s="245" t="s">
        <v>164</v>
      </c>
    </row>
    <row r="133" s="13" customFormat="1">
      <c r="A133" s="13"/>
      <c r="B133" s="234"/>
      <c r="C133" s="235"/>
      <c r="D133" s="236" t="s">
        <v>176</v>
      </c>
      <c r="E133" s="237" t="s">
        <v>19</v>
      </c>
      <c r="F133" s="238" t="s">
        <v>196</v>
      </c>
      <c r="G133" s="235"/>
      <c r="H133" s="239">
        <v>58.249000000000002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176</v>
      </c>
      <c r="AU133" s="245" t="s">
        <v>88</v>
      </c>
      <c r="AV133" s="13" t="s">
        <v>88</v>
      </c>
      <c r="AW133" s="13" t="s">
        <v>37</v>
      </c>
      <c r="AX133" s="13" t="s">
        <v>76</v>
      </c>
      <c r="AY133" s="245" t="s">
        <v>164</v>
      </c>
    </row>
    <row r="134" s="13" customFormat="1">
      <c r="A134" s="13"/>
      <c r="B134" s="234"/>
      <c r="C134" s="235"/>
      <c r="D134" s="236" t="s">
        <v>176</v>
      </c>
      <c r="E134" s="237" t="s">
        <v>19</v>
      </c>
      <c r="F134" s="238" t="s">
        <v>193</v>
      </c>
      <c r="G134" s="235"/>
      <c r="H134" s="239">
        <v>-1.9870000000000001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176</v>
      </c>
      <c r="AU134" s="245" t="s">
        <v>88</v>
      </c>
      <c r="AV134" s="13" t="s">
        <v>88</v>
      </c>
      <c r="AW134" s="13" t="s">
        <v>37</v>
      </c>
      <c r="AX134" s="13" t="s">
        <v>76</v>
      </c>
      <c r="AY134" s="245" t="s">
        <v>164</v>
      </c>
    </row>
    <row r="135" s="13" customFormat="1">
      <c r="A135" s="13"/>
      <c r="B135" s="234"/>
      <c r="C135" s="235"/>
      <c r="D135" s="236" t="s">
        <v>176</v>
      </c>
      <c r="E135" s="237" t="s">
        <v>19</v>
      </c>
      <c r="F135" s="238" t="s">
        <v>197</v>
      </c>
      <c r="G135" s="235"/>
      <c r="H135" s="239">
        <v>-2.0630000000000002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176</v>
      </c>
      <c r="AU135" s="245" t="s">
        <v>88</v>
      </c>
      <c r="AV135" s="13" t="s">
        <v>88</v>
      </c>
      <c r="AW135" s="13" t="s">
        <v>37</v>
      </c>
      <c r="AX135" s="13" t="s">
        <v>76</v>
      </c>
      <c r="AY135" s="245" t="s">
        <v>164</v>
      </c>
    </row>
    <row r="136" s="13" customFormat="1">
      <c r="A136" s="13"/>
      <c r="B136" s="234"/>
      <c r="C136" s="235"/>
      <c r="D136" s="236" t="s">
        <v>176</v>
      </c>
      <c r="E136" s="237" t="s">
        <v>19</v>
      </c>
      <c r="F136" s="238" t="s">
        <v>198</v>
      </c>
      <c r="G136" s="235"/>
      <c r="H136" s="239">
        <v>-3.202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176</v>
      </c>
      <c r="AU136" s="245" t="s">
        <v>88</v>
      </c>
      <c r="AV136" s="13" t="s">
        <v>88</v>
      </c>
      <c r="AW136" s="13" t="s">
        <v>37</v>
      </c>
      <c r="AX136" s="13" t="s">
        <v>76</v>
      </c>
      <c r="AY136" s="245" t="s">
        <v>164</v>
      </c>
    </row>
    <row r="137" s="13" customFormat="1">
      <c r="A137" s="13"/>
      <c r="B137" s="234"/>
      <c r="C137" s="235"/>
      <c r="D137" s="236" t="s">
        <v>176</v>
      </c>
      <c r="E137" s="237" t="s">
        <v>19</v>
      </c>
      <c r="F137" s="238" t="s">
        <v>199</v>
      </c>
      <c r="G137" s="235"/>
      <c r="H137" s="239">
        <v>1.5840000000000001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176</v>
      </c>
      <c r="AU137" s="245" t="s">
        <v>88</v>
      </c>
      <c r="AV137" s="13" t="s">
        <v>88</v>
      </c>
      <c r="AW137" s="13" t="s">
        <v>37</v>
      </c>
      <c r="AX137" s="13" t="s">
        <v>76</v>
      </c>
      <c r="AY137" s="245" t="s">
        <v>164</v>
      </c>
    </row>
    <row r="138" s="13" customFormat="1">
      <c r="A138" s="13"/>
      <c r="B138" s="234"/>
      <c r="C138" s="235"/>
      <c r="D138" s="236" t="s">
        <v>176</v>
      </c>
      <c r="E138" s="237" t="s">
        <v>19</v>
      </c>
      <c r="F138" s="238" t="s">
        <v>200</v>
      </c>
      <c r="G138" s="235"/>
      <c r="H138" s="239">
        <v>52.234999999999999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176</v>
      </c>
      <c r="AU138" s="245" t="s">
        <v>88</v>
      </c>
      <c r="AV138" s="13" t="s">
        <v>88</v>
      </c>
      <c r="AW138" s="13" t="s">
        <v>37</v>
      </c>
      <c r="AX138" s="13" t="s">
        <v>76</v>
      </c>
      <c r="AY138" s="245" t="s">
        <v>164</v>
      </c>
    </row>
    <row r="139" s="13" customFormat="1">
      <c r="A139" s="13"/>
      <c r="B139" s="234"/>
      <c r="C139" s="235"/>
      <c r="D139" s="236" t="s">
        <v>176</v>
      </c>
      <c r="E139" s="237" t="s">
        <v>19</v>
      </c>
      <c r="F139" s="238" t="s">
        <v>201</v>
      </c>
      <c r="G139" s="235"/>
      <c r="H139" s="239">
        <v>-1.9690000000000001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176</v>
      </c>
      <c r="AU139" s="245" t="s">
        <v>88</v>
      </c>
      <c r="AV139" s="13" t="s">
        <v>88</v>
      </c>
      <c r="AW139" s="13" t="s">
        <v>37</v>
      </c>
      <c r="AX139" s="13" t="s">
        <v>76</v>
      </c>
      <c r="AY139" s="245" t="s">
        <v>164</v>
      </c>
    </row>
    <row r="140" s="13" customFormat="1">
      <c r="A140" s="13"/>
      <c r="B140" s="234"/>
      <c r="C140" s="235"/>
      <c r="D140" s="236" t="s">
        <v>176</v>
      </c>
      <c r="E140" s="237" t="s">
        <v>19</v>
      </c>
      <c r="F140" s="238" t="s">
        <v>202</v>
      </c>
      <c r="G140" s="235"/>
      <c r="H140" s="239">
        <v>3.3799999999999999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176</v>
      </c>
      <c r="AU140" s="245" t="s">
        <v>88</v>
      </c>
      <c r="AV140" s="13" t="s">
        <v>88</v>
      </c>
      <c r="AW140" s="13" t="s">
        <v>37</v>
      </c>
      <c r="AX140" s="13" t="s">
        <v>76</v>
      </c>
      <c r="AY140" s="245" t="s">
        <v>164</v>
      </c>
    </row>
    <row r="141" s="13" customFormat="1">
      <c r="A141" s="13"/>
      <c r="B141" s="234"/>
      <c r="C141" s="235"/>
      <c r="D141" s="236" t="s">
        <v>176</v>
      </c>
      <c r="E141" s="237" t="s">
        <v>19</v>
      </c>
      <c r="F141" s="238" t="s">
        <v>197</v>
      </c>
      <c r="G141" s="235"/>
      <c r="H141" s="239">
        <v>-2.0630000000000002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176</v>
      </c>
      <c r="AU141" s="245" t="s">
        <v>88</v>
      </c>
      <c r="AV141" s="13" t="s">
        <v>88</v>
      </c>
      <c r="AW141" s="13" t="s">
        <v>37</v>
      </c>
      <c r="AX141" s="13" t="s">
        <v>76</v>
      </c>
      <c r="AY141" s="245" t="s">
        <v>164</v>
      </c>
    </row>
    <row r="142" s="13" customFormat="1">
      <c r="A142" s="13"/>
      <c r="B142" s="234"/>
      <c r="C142" s="235"/>
      <c r="D142" s="236" t="s">
        <v>176</v>
      </c>
      <c r="E142" s="237" t="s">
        <v>19</v>
      </c>
      <c r="F142" s="238" t="s">
        <v>203</v>
      </c>
      <c r="G142" s="235"/>
      <c r="H142" s="239">
        <v>1.0549999999999999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176</v>
      </c>
      <c r="AU142" s="245" t="s">
        <v>88</v>
      </c>
      <c r="AV142" s="13" t="s">
        <v>88</v>
      </c>
      <c r="AW142" s="13" t="s">
        <v>37</v>
      </c>
      <c r="AX142" s="13" t="s">
        <v>76</v>
      </c>
      <c r="AY142" s="245" t="s">
        <v>164</v>
      </c>
    </row>
    <row r="143" s="13" customFormat="1">
      <c r="A143" s="13"/>
      <c r="B143" s="234"/>
      <c r="C143" s="235"/>
      <c r="D143" s="236" t="s">
        <v>176</v>
      </c>
      <c r="E143" s="237" t="s">
        <v>19</v>
      </c>
      <c r="F143" s="238" t="s">
        <v>204</v>
      </c>
      <c r="G143" s="235"/>
      <c r="H143" s="239">
        <v>-3.21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176</v>
      </c>
      <c r="AU143" s="245" t="s">
        <v>88</v>
      </c>
      <c r="AV143" s="13" t="s">
        <v>88</v>
      </c>
      <c r="AW143" s="13" t="s">
        <v>37</v>
      </c>
      <c r="AX143" s="13" t="s">
        <v>76</v>
      </c>
      <c r="AY143" s="245" t="s">
        <v>164</v>
      </c>
    </row>
    <row r="144" s="13" customFormat="1">
      <c r="A144" s="13"/>
      <c r="B144" s="234"/>
      <c r="C144" s="235"/>
      <c r="D144" s="236" t="s">
        <v>176</v>
      </c>
      <c r="E144" s="237" t="s">
        <v>19</v>
      </c>
      <c r="F144" s="238" t="s">
        <v>205</v>
      </c>
      <c r="G144" s="235"/>
      <c r="H144" s="239">
        <v>1.5569999999999999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176</v>
      </c>
      <c r="AU144" s="245" t="s">
        <v>88</v>
      </c>
      <c r="AV144" s="13" t="s">
        <v>88</v>
      </c>
      <c r="AW144" s="13" t="s">
        <v>37</v>
      </c>
      <c r="AX144" s="13" t="s">
        <v>76</v>
      </c>
      <c r="AY144" s="245" t="s">
        <v>164</v>
      </c>
    </row>
    <row r="145" s="13" customFormat="1">
      <c r="A145" s="13"/>
      <c r="B145" s="234"/>
      <c r="C145" s="235"/>
      <c r="D145" s="236" t="s">
        <v>176</v>
      </c>
      <c r="E145" s="237" t="s">
        <v>19</v>
      </c>
      <c r="F145" s="238" t="s">
        <v>206</v>
      </c>
      <c r="G145" s="235"/>
      <c r="H145" s="239">
        <v>31.186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176</v>
      </c>
      <c r="AU145" s="245" t="s">
        <v>88</v>
      </c>
      <c r="AV145" s="13" t="s">
        <v>88</v>
      </c>
      <c r="AW145" s="13" t="s">
        <v>37</v>
      </c>
      <c r="AX145" s="13" t="s">
        <v>76</v>
      </c>
      <c r="AY145" s="245" t="s">
        <v>164</v>
      </c>
    </row>
    <row r="146" s="13" customFormat="1">
      <c r="A146" s="13"/>
      <c r="B146" s="234"/>
      <c r="C146" s="235"/>
      <c r="D146" s="236" t="s">
        <v>176</v>
      </c>
      <c r="E146" s="237" t="s">
        <v>19</v>
      </c>
      <c r="F146" s="238" t="s">
        <v>207</v>
      </c>
      <c r="G146" s="235"/>
      <c r="H146" s="239">
        <v>-2.8700000000000001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176</v>
      </c>
      <c r="AU146" s="245" t="s">
        <v>88</v>
      </c>
      <c r="AV146" s="13" t="s">
        <v>88</v>
      </c>
      <c r="AW146" s="13" t="s">
        <v>37</v>
      </c>
      <c r="AX146" s="13" t="s">
        <v>76</v>
      </c>
      <c r="AY146" s="245" t="s">
        <v>164</v>
      </c>
    </row>
    <row r="147" s="13" customFormat="1">
      <c r="A147" s="13"/>
      <c r="B147" s="234"/>
      <c r="C147" s="235"/>
      <c r="D147" s="236" t="s">
        <v>176</v>
      </c>
      <c r="E147" s="237" t="s">
        <v>19</v>
      </c>
      <c r="F147" s="238" t="s">
        <v>195</v>
      </c>
      <c r="G147" s="235"/>
      <c r="H147" s="239">
        <v>-2.024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176</v>
      </c>
      <c r="AU147" s="245" t="s">
        <v>88</v>
      </c>
      <c r="AV147" s="13" t="s">
        <v>88</v>
      </c>
      <c r="AW147" s="13" t="s">
        <v>37</v>
      </c>
      <c r="AX147" s="13" t="s">
        <v>76</v>
      </c>
      <c r="AY147" s="245" t="s">
        <v>164</v>
      </c>
    </row>
    <row r="148" s="13" customFormat="1">
      <c r="A148" s="13"/>
      <c r="B148" s="234"/>
      <c r="C148" s="235"/>
      <c r="D148" s="236" t="s">
        <v>176</v>
      </c>
      <c r="E148" s="237" t="s">
        <v>19</v>
      </c>
      <c r="F148" s="238" t="s">
        <v>208</v>
      </c>
      <c r="G148" s="235"/>
      <c r="H148" s="239">
        <v>1.042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176</v>
      </c>
      <c r="AU148" s="245" t="s">
        <v>88</v>
      </c>
      <c r="AV148" s="13" t="s">
        <v>88</v>
      </c>
      <c r="AW148" s="13" t="s">
        <v>37</v>
      </c>
      <c r="AX148" s="13" t="s">
        <v>76</v>
      </c>
      <c r="AY148" s="245" t="s">
        <v>164</v>
      </c>
    </row>
    <row r="149" s="13" customFormat="1">
      <c r="A149" s="13"/>
      <c r="B149" s="234"/>
      <c r="C149" s="235"/>
      <c r="D149" s="236" t="s">
        <v>176</v>
      </c>
      <c r="E149" s="237" t="s">
        <v>19</v>
      </c>
      <c r="F149" s="238" t="s">
        <v>201</v>
      </c>
      <c r="G149" s="235"/>
      <c r="H149" s="239">
        <v>-1.9690000000000001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176</v>
      </c>
      <c r="AU149" s="245" t="s">
        <v>88</v>
      </c>
      <c r="AV149" s="13" t="s">
        <v>88</v>
      </c>
      <c r="AW149" s="13" t="s">
        <v>37</v>
      </c>
      <c r="AX149" s="13" t="s">
        <v>76</v>
      </c>
      <c r="AY149" s="245" t="s">
        <v>164</v>
      </c>
    </row>
    <row r="150" s="13" customFormat="1">
      <c r="A150" s="13"/>
      <c r="B150" s="234"/>
      <c r="C150" s="235"/>
      <c r="D150" s="236" t="s">
        <v>176</v>
      </c>
      <c r="E150" s="237" t="s">
        <v>19</v>
      </c>
      <c r="F150" s="238" t="s">
        <v>209</v>
      </c>
      <c r="G150" s="235"/>
      <c r="H150" s="239">
        <v>-2.2000000000000002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176</v>
      </c>
      <c r="AU150" s="245" t="s">
        <v>88</v>
      </c>
      <c r="AV150" s="13" t="s">
        <v>88</v>
      </c>
      <c r="AW150" s="13" t="s">
        <v>37</v>
      </c>
      <c r="AX150" s="13" t="s">
        <v>76</v>
      </c>
      <c r="AY150" s="245" t="s">
        <v>164</v>
      </c>
    </row>
    <row r="151" s="13" customFormat="1">
      <c r="A151" s="13"/>
      <c r="B151" s="234"/>
      <c r="C151" s="235"/>
      <c r="D151" s="236" t="s">
        <v>176</v>
      </c>
      <c r="E151" s="237" t="s">
        <v>19</v>
      </c>
      <c r="F151" s="238" t="s">
        <v>210</v>
      </c>
      <c r="G151" s="235"/>
      <c r="H151" s="239">
        <v>1.8899999999999999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176</v>
      </c>
      <c r="AU151" s="245" t="s">
        <v>88</v>
      </c>
      <c r="AV151" s="13" t="s">
        <v>88</v>
      </c>
      <c r="AW151" s="13" t="s">
        <v>37</v>
      </c>
      <c r="AX151" s="13" t="s">
        <v>76</v>
      </c>
      <c r="AY151" s="245" t="s">
        <v>164</v>
      </c>
    </row>
    <row r="152" s="13" customFormat="1">
      <c r="A152" s="13"/>
      <c r="B152" s="234"/>
      <c r="C152" s="235"/>
      <c r="D152" s="236" t="s">
        <v>176</v>
      </c>
      <c r="E152" s="237" t="s">
        <v>19</v>
      </c>
      <c r="F152" s="238" t="s">
        <v>211</v>
      </c>
      <c r="G152" s="235"/>
      <c r="H152" s="239">
        <v>36.301000000000002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176</v>
      </c>
      <c r="AU152" s="245" t="s">
        <v>88</v>
      </c>
      <c r="AV152" s="13" t="s">
        <v>88</v>
      </c>
      <c r="AW152" s="13" t="s">
        <v>37</v>
      </c>
      <c r="AX152" s="13" t="s">
        <v>76</v>
      </c>
      <c r="AY152" s="245" t="s">
        <v>164</v>
      </c>
    </row>
    <row r="153" s="13" customFormat="1">
      <c r="A153" s="13"/>
      <c r="B153" s="234"/>
      <c r="C153" s="235"/>
      <c r="D153" s="236" t="s">
        <v>176</v>
      </c>
      <c r="E153" s="237" t="s">
        <v>19</v>
      </c>
      <c r="F153" s="238" t="s">
        <v>212</v>
      </c>
      <c r="G153" s="235"/>
      <c r="H153" s="239">
        <v>-1.6160000000000001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176</v>
      </c>
      <c r="AU153" s="245" t="s">
        <v>88</v>
      </c>
      <c r="AV153" s="13" t="s">
        <v>88</v>
      </c>
      <c r="AW153" s="13" t="s">
        <v>37</v>
      </c>
      <c r="AX153" s="13" t="s">
        <v>76</v>
      </c>
      <c r="AY153" s="245" t="s">
        <v>164</v>
      </c>
    </row>
    <row r="154" s="13" customFormat="1">
      <c r="A154" s="13"/>
      <c r="B154" s="234"/>
      <c r="C154" s="235"/>
      <c r="D154" s="236" t="s">
        <v>176</v>
      </c>
      <c r="E154" s="237" t="s">
        <v>19</v>
      </c>
      <c r="F154" s="238" t="s">
        <v>213</v>
      </c>
      <c r="G154" s="235"/>
      <c r="H154" s="239">
        <v>-2.0880000000000001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176</v>
      </c>
      <c r="AU154" s="245" t="s">
        <v>88</v>
      </c>
      <c r="AV154" s="13" t="s">
        <v>88</v>
      </c>
      <c r="AW154" s="13" t="s">
        <v>37</v>
      </c>
      <c r="AX154" s="13" t="s">
        <v>76</v>
      </c>
      <c r="AY154" s="245" t="s">
        <v>164</v>
      </c>
    </row>
    <row r="155" s="13" customFormat="1">
      <c r="A155" s="13"/>
      <c r="B155" s="234"/>
      <c r="C155" s="235"/>
      <c r="D155" s="236" t="s">
        <v>176</v>
      </c>
      <c r="E155" s="237" t="s">
        <v>19</v>
      </c>
      <c r="F155" s="238" t="s">
        <v>214</v>
      </c>
      <c r="G155" s="235"/>
      <c r="H155" s="239">
        <v>0.93600000000000005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176</v>
      </c>
      <c r="AU155" s="245" t="s">
        <v>88</v>
      </c>
      <c r="AV155" s="13" t="s">
        <v>88</v>
      </c>
      <c r="AW155" s="13" t="s">
        <v>37</v>
      </c>
      <c r="AX155" s="13" t="s">
        <v>76</v>
      </c>
      <c r="AY155" s="245" t="s">
        <v>164</v>
      </c>
    </row>
    <row r="156" s="13" customFormat="1">
      <c r="A156" s="13"/>
      <c r="B156" s="234"/>
      <c r="C156" s="235"/>
      <c r="D156" s="236" t="s">
        <v>176</v>
      </c>
      <c r="E156" s="237" t="s">
        <v>19</v>
      </c>
      <c r="F156" s="238" t="s">
        <v>215</v>
      </c>
      <c r="G156" s="235"/>
      <c r="H156" s="239">
        <v>19.498999999999999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176</v>
      </c>
      <c r="AU156" s="245" t="s">
        <v>88</v>
      </c>
      <c r="AV156" s="13" t="s">
        <v>88</v>
      </c>
      <c r="AW156" s="13" t="s">
        <v>37</v>
      </c>
      <c r="AX156" s="13" t="s">
        <v>76</v>
      </c>
      <c r="AY156" s="245" t="s">
        <v>164</v>
      </c>
    </row>
    <row r="157" s="13" customFormat="1">
      <c r="A157" s="13"/>
      <c r="B157" s="234"/>
      <c r="C157" s="235"/>
      <c r="D157" s="236" t="s">
        <v>176</v>
      </c>
      <c r="E157" s="237" t="s">
        <v>19</v>
      </c>
      <c r="F157" s="238" t="s">
        <v>216</v>
      </c>
      <c r="G157" s="235"/>
      <c r="H157" s="239">
        <v>-1.4350000000000001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176</v>
      </c>
      <c r="AU157" s="245" t="s">
        <v>88</v>
      </c>
      <c r="AV157" s="13" t="s">
        <v>88</v>
      </c>
      <c r="AW157" s="13" t="s">
        <v>37</v>
      </c>
      <c r="AX157" s="13" t="s">
        <v>76</v>
      </c>
      <c r="AY157" s="245" t="s">
        <v>164</v>
      </c>
    </row>
    <row r="158" s="16" customFormat="1">
      <c r="A158" s="16"/>
      <c r="B158" s="267"/>
      <c r="C158" s="268"/>
      <c r="D158" s="236" t="s">
        <v>176</v>
      </c>
      <c r="E158" s="269" t="s">
        <v>19</v>
      </c>
      <c r="F158" s="270" t="s">
        <v>217</v>
      </c>
      <c r="G158" s="268"/>
      <c r="H158" s="271">
        <v>231.19800000000001</v>
      </c>
      <c r="I158" s="272"/>
      <c r="J158" s="268"/>
      <c r="K158" s="268"/>
      <c r="L158" s="273"/>
      <c r="M158" s="274"/>
      <c r="N158" s="275"/>
      <c r="O158" s="275"/>
      <c r="P158" s="275"/>
      <c r="Q158" s="275"/>
      <c r="R158" s="275"/>
      <c r="S158" s="275"/>
      <c r="T158" s="27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7" t="s">
        <v>176</v>
      </c>
      <c r="AU158" s="277" t="s">
        <v>88</v>
      </c>
      <c r="AV158" s="16" t="s">
        <v>93</v>
      </c>
      <c r="AW158" s="16" t="s">
        <v>37</v>
      </c>
      <c r="AX158" s="16" t="s">
        <v>76</v>
      </c>
      <c r="AY158" s="277" t="s">
        <v>164</v>
      </c>
    </row>
    <row r="159" s="13" customFormat="1">
      <c r="A159" s="13"/>
      <c r="B159" s="234"/>
      <c r="C159" s="235"/>
      <c r="D159" s="236" t="s">
        <v>176</v>
      </c>
      <c r="E159" s="237" t="s">
        <v>19</v>
      </c>
      <c r="F159" s="238" t="s">
        <v>218</v>
      </c>
      <c r="G159" s="235"/>
      <c r="H159" s="239">
        <v>-22.98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176</v>
      </c>
      <c r="AU159" s="245" t="s">
        <v>88</v>
      </c>
      <c r="AV159" s="13" t="s">
        <v>88</v>
      </c>
      <c r="AW159" s="13" t="s">
        <v>37</v>
      </c>
      <c r="AX159" s="13" t="s">
        <v>76</v>
      </c>
      <c r="AY159" s="245" t="s">
        <v>164</v>
      </c>
    </row>
    <row r="160" s="15" customFormat="1">
      <c r="A160" s="15"/>
      <c r="B160" s="256"/>
      <c r="C160" s="257"/>
      <c r="D160" s="236" t="s">
        <v>176</v>
      </c>
      <c r="E160" s="258" t="s">
        <v>19</v>
      </c>
      <c r="F160" s="259" t="s">
        <v>185</v>
      </c>
      <c r="G160" s="257"/>
      <c r="H160" s="260">
        <v>208.21799999999999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176</v>
      </c>
      <c r="AU160" s="266" t="s">
        <v>88</v>
      </c>
      <c r="AV160" s="15" t="s">
        <v>172</v>
      </c>
      <c r="AW160" s="15" t="s">
        <v>37</v>
      </c>
      <c r="AX160" s="15" t="s">
        <v>83</v>
      </c>
      <c r="AY160" s="266" t="s">
        <v>164</v>
      </c>
    </row>
    <row r="161" s="2" customFormat="1" ht="24.15" customHeight="1">
      <c r="A161" s="40"/>
      <c r="B161" s="41"/>
      <c r="C161" s="216" t="s">
        <v>172</v>
      </c>
      <c r="D161" s="216" t="s">
        <v>167</v>
      </c>
      <c r="E161" s="217" t="s">
        <v>219</v>
      </c>
      <c r="F161" s="218" t="s">
        <v>220</v>
      </c>
      <c r="G161" s="219" t="s">
        <v>221</v>
      </c>
      <c r="H161" s="220">
        <v>5.2000000000000002</v>
      </c>
      <c r="I161" s="221"/>
      <c r="J161" s="222">
        <f>ROUND(I161*H161,2)</f>
        <v>0</v>
      </c>
      <c r="K161" s="218" t="s">
        <v>171</v>
      </c>
      <c r="L161" s="46"/>
      <c r="M161" s="223" t="s">
        <v>19</v>
      </c>
      <c r="N161" s="224" t="s">
        <v>48</v>
      </c>
      <c r="O161" s="86"/>
      <c r="P161" s="225">
        <f>O161*H161</f>
        <v>0</v>
      </c>
      <c r="Q161" s="225">
        <v>0.0015</v>
      </c>
      <c r="R161" s="225">
        <f>Q161*H161</f>
        <v>0.0078000000000000005</v>
      </c>
      <c r="S161" s="225">
        <v>0</v>
      </c>
      <c r="T161" s="22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7" t="s">
        <v>172</v>
      </c>
      <c r="AT161" s="227" t="s">
        <v>167</v>
      </c>
      <c r="AU161" s="227" t="s">
        <v>88</v>
      </c>
      <c r="AY161" s="19" t="s">
        <v>164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9" t="s">
        <v>88</v>
      </c>
      <c r="BK161" s="228">
        <f>ROUND(I161*H161,2)</f>
        <v>0</v>
      </c>
      <c r="BL161" s="19" t="s">
        <v>172</v>
      </c>
      <c r="BM161" s="227" t="s">
        <v>222</v>
      </c>
    </row>
    <row r="162" s="2" customFormat="1">
      <c r="A162" s="40"/>
      <c r="B162" s="41"/>
      <c r="C162" s="42"/>
      <c r="D162" s="229" t="s">
        <v>174</v>
      </c>
      <c r="E162" s="42"/>
      <c r="F162" s="230" t="s">
        <v>223</v>
      </c>
      <c r="G162" s="42"/>
      <c r="H162" s="42"/>
      <c r="I162" s="231"/>
      <c r="J162" s="42"/>
      <c r="K162" s="42"/>
      <c r="L162" s="46"/>
      <c r="M162" s="232"/>
      <c r="N162" s="23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174</v>
      </c>
      <c r="AU162" s="19" t="s">
        <v>88</v>
      </c>
    </row>
    <row r="163" s="13" customFormat="1">
      <c r="A163" s="13"/>
      <c r="B163" s="234"/>
      <c r="C163" s="235"/>
      <c r="D163" s="236" t="s">
        <v>176</v>
      </c>
      <c r="E163" s="237" t="s">
        <v>19</v>
      </c>
      <c r="F163" s="238" t="s">
        <v>224</v>
      </c>
      <c r="G163" s="235"/>
      <c r="H163" s="239">
        <v>5.2000000000000002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176</v>
      </c>
      <c r="AU163" s="245" t="s">
        <v>88</v>
      </c>
      <c r="AV163" s="13" t="s">
        <v>88</v>
      </c>
      <c r="AW163" s="13" t="s">
        <v>37</v>
      </c>
      <c r="AX163" s="13" t="s">
        <v>83</v>
      </c>
      <c r="AY163" s="245" t="s">
        <v>164</v>
      </c>
    </row>
    <row r="164" s="12" customFormat="1" ht="22.8" customHeight="1">
      <c r="A164" s="12"/>
      <c r="B164" s="200"/>
      <c r="C164" s="201"/>
      <c r="D164" s="202" t="s">
        <v>75</v>
      </c>
      <c r="E164" s="214" t="s">
        <v>225</v>
      </c>
      <c r="F164" s="214" t="s">
        <v>226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SUM(P165:P178)</f>
        <v>0</v>
      </c>
      <c r="Q164" s="208"/>
      <c r="R164" s="209">
        <f>SUM(R165:R178)</f>
        <v>0.023910480000000001</v>
      </c>
      <c r="S164" s="208"/>
      <c r="T164" s="210">
        <f>SUM(T165:T178)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83</v>
      </c>
      <c r="AT164" s="212" t="s">
        <v>75</v>
      </c>
      <c r="AU164" s="212" t="s">
        <v>83</v>
      </c>
      <c r="AY164" s="211" t="s">
        <v>164</v>
      </c>
      <c r="BK164" s="213">
        <f>SUM(BK165:BK178)</f>
        <v>0</v>
      </c>
    </row>
    <row r="165" s="2" customFormat="1" ht="24.15" customHeight="1">
      <c r="A165" s="40"/>
      <c r="B165" s="41"/>
      <c r="C165" s="216" t="s">
        <v>227</v>
      </c>
      <c r="D165" s="216" t="s">
        <v>167</v>
      </c>
      <c r="E165" s="217" t="s">
        <v>228</v>
      </c>
      <c r="F165" s="218" t="s">
        <v>229</v>
      </c>
      <c r="G165" s="219" t="s">
        <v>170</v>
      </c>
      <c r="H165" s="220">
        <v>72.456000000000003</v>
      </c>
      <c r="I165" s="221"/>
      <c r="J165" s="222">
        <f>ROUND(I165*H165,2)</f>
        <v>0</v>
      </c>
      <c r="K165" s="218" t="s">
        <v>171</v>
      </c>
      <c r="L165" s="46"/>
      <c r="M165" s="223" t="s">
        <v>19</v>
      </c>
      <c r="N165" s="224" t="s">
        <v>48</v>
      </c>
      <c r="O165" s="86"/>
      <c r="P165" s="225">
        <f>O165*H165</f>
        <v>0</v>
      </c>
      <c r="Q165" s="225">
        <v>0.00033</v>
      </c>
      <c r="R165" s="225">
        <f>Q165*H165</f>
        <v>0.023910480000000001</v>
      </c>
      <c r="S165" s="225">
        <v>0</v>
      </c>
      <c r="T165" s="22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7" t="s">
        <v>172</v>
      </c>
      <c r="AT165" s="227" t="s">
        <v>167</v>
      </c>
      <c r="AU165" s="227" t="s">
        <v>88</v>
      </c>
      <c r="AY165" s="19" t="s">
        <v>164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9" t="s">
        <v>88</v>
      </c>
      <c r="BK165" s="228">
        <f>ROUND(I165*H165,2)</f>
        <v>0</v>
      </c>
      <c r="BL165" s="19" t="s">
        <v>172</v>
      </c>
      <c r="BM165" s="227" t="s">
        <v>230</v>
      </c>
    </row>
    <row r="166" s="2" customFormat="1">
      <c r="A166" s="40"/>
      <c r="B166" s="41"/>
      <c r="C166" s="42"/>
      <c r="D166" s="229" t="s">
        <v>174</v>
      </c>
      <c r="E166" s="42"/>
      <c r="F166" s="230" t="s">
        <v>231</v>
      </c>
      <c r="G166" s="42"/>
      <c r="H166" s="42"/>
      <c r="I166" s="231"/>
      <c r="J166" s="42"/>
      <c r="K166" s="42"/>
      <c r="L166" s="46"/>
      <c r="M166" s="232"/>
      <c r="N166" s="23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174</v>
      </c>
      <c r="AU166" s="19" t="s">
        <v>88</v>
      </c>
    </row>
    <row r="167" s="14" customFormat="1">
      <c r="A167" s="14"/>
      <c r="B167" s="246"/>
      <c r="C167" s="247"/>
      <c r="D167" s="236" t="s">
        <v>176</v>
      </c>
      <c r="E167" s="248" t="s">
        <v>19</v>
      </c>
      <c r="F167" s="249" t="s">
        <v>232</v>
      </c>
      <c r="G167" s="247"/>
      <c r="H167" s="248" t="s">
        <v>19</v>
      </c>
      <c r="I167" s="250"/>
      <c r="J167" s="247"/>
      <c r="K167" s="247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176</v>
      </c>
      <c r="AU167" s="255" t="s">
        <v>88</v>
      </c>
      <c r="AV167" s="14" t="s">
        <v>83</v>
      </c>
      <c r="AW167" s="14" t="s">
        <v>37</v>
      </c>
      <c r="AX167" s="14" t="s">
        <v>76</v>
      </c>
      <c r="AY167" s="255" t="s">
        <v>164</v>
      </c>
    </row>
    <row r="168" s="13" customFormat="1">
      <c r="A168" s="13"/>
      <c r="B168" s="234"/>
      <c r="C168" s="235"/>
      <c r="D168" s="236" t="s">
        <v>176</v>
      </c>
      <c r="E168" s="237" t="s">
        <v>19</v>
      </c>
      <c r="F168" s="238" t="s">
        <v>233</v>
      </c>
      <c r="G168" s="235"/>
      <c r="H168" s="239">
        <v>17.928000000000001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176</v>
      </c>
      <c r="AU168" s="245" t="s">
        <v>88</v>
      </c>
      <c r="AV168" s="13" t="s">
        <v>88</v>
      </c>
      <c r="AW168" s="13" t="s">
        <v>37</v>
      </c>
      <c r="AX168" s="13" t="s">
        <v>76</v>
      </c>
      <c r="AY168" s="245" t="s">
        <v>164</v>
      </c>
    </row>
    <row r="169" s="13" customFormat="1">
      <c r="A169" s="13"/>
      <c r="B169" s="234"/>
      <c r="C169" s="235"/>
      <c r="D169" s="236" t="s">
        <v>176</v>
      </c>
      <c r="E169" s="237" t="s">
        <v>19</v>
      </c>
      <c r="F169" s="238" t="s">
        <v>234</v>
      </c>
      <c r="G169" s="235"/>
      <c r="H169" s="239">
        <v>21.649999999999999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176</v>
      </c>
      <c r="AU169" s="245" t="s">
        <v>88</v>
      </c>
      <c r="AV169" s="13" t="s">
        <v>88</v>
      </c>
      <c r="AW169" s="13" t="s">
        <v>37</v>
      </c>
      <c r="AX169" s="13" t="s">
        <v>76</v>
      </c>
      <c r="AY169" s="245" t="s">
        <v>164</v>
      </c>
    </row>
    <row r="170" s="13" customFormat="1">
      <c r="A170" s="13"/>
      <c r="B170" s="234"/>
      <c r="C170" s="235"/>
      <c r="D170" s="236" t="s">
        <v>176</v>
      </c>
      <c r="E170" s="237" t="s">
        <v>19</v>
      </c>
      <c r="F170" s="238" t="s">
        <v>235</v>
      </c>
      <c r="G170" s="235"/>
      <c r="H170" s="239">
        <v>16.93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176</v>
      </c>
      <c r="AU170" s="245" t="s">
        <v>88</v>
      </c>
      <c r="AV170" s="13" t="s">
        <v>88</v>
      </c>
      <c r="AW170" s="13" t="s">
        <v>37</v>
      </c>
      <c r="AX170" s="13" t="s">
        <v>76</v>
      </c>
      <c r="AY170" s="245" t="s">
        <v>164</v>
      </c>
    </row>
    <row r="171" s="16" customFormat="1">
      <c r="A171" s="16"/>
      <c r="B171" s="267"/>
      <c r="C171" s="268"/>
      <c r="D171" s="236" t="s">
        <v>176</v>
      </c>
      <c r="E171" s="269" t="s">
        <v>19</v>
      </c>
      <c r="F171" s="270" t="s">
        <v>217</v>
      </c>
      <c r="G171" s="268"/>
      <c r="H171" s="271">
        <v>56.508000000000003</v>
      </c>
      <c r="I171" s="272"/>
      <c r="J171" s="268"/>
      <c r="K171" s="268"/>
      <c r="L171" s="273"/>
      <c r="M171" s="274"/>
      <c r="N171" s="275"/>
      <c r="O171" s="275"/>
      <c r="P171" s="275"/>
      <c r="Q171" s="275"/>
      <c r="R171" s="275"/>
      <c r="S171" s="275"/>
      <c r="T171" s="27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7" t="s">
        <v>176</v>
      </c>
      <c r="AU171" s="277" t="s">
        <v>88</v>
      </c>
      <c r="AV171" s="16" t="s">
        <v>93</v>
      </c>
      <c r="AW171" s="16" t="s">
        <v>37</v>
      </c>
      <c r="AX171" s="16" t="s">
        <v>76</v>
      </c>
      <c r="AY171" s="277" t="s">
        <v>164</v>
      </c>
    </row>
    <row r="172" s="14" customFormat="1">
      <c r="A172" s="14"/>
      <c r="B172" s="246"/>
      <c r="C172" s="247"/>
      <c r="D172" s="236" t="s">
        <v>176</v>
      </c>
      <c r="E172" s="248" t="s">
        <v>19</v>
      </c>
      <c r="F172" s="249" t="s">
        <v>236</v>
      </c>
      <c r="G172" s="247"/>
      <c r="H172" s="248" t="s">
        <v>19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176</v>
      </c>
      <c r="AU172" s="255" t="s">
        <v>88</v>
      </c>
      <c r="AV172" s="14" t="s">
        <v>83</v>
      </c>
      <c r="AW172" s="14" t="s">
        <v>37</v>
      </c>
      <c r="AX172" s="14" t="s">
        <v>76</v>
      </c>
      <c r="AY172" s="255" t="s">
        <v>164</v>
      </c>
    </row>
    <row r="173" s="13" customFormat="1">
      <c r="A173" s="13"/>
      <c r="B173" s="234"/>
      <c r="C173" s="235"/>
      <c r="D173" s="236" t="s">
        <v>176</v>
      </c>
      <c r="E173" s="237" t="s">
        <v>19</v>
      </c>
      <c r="F173" s="238" t="s">
        <v>237</v>
      </c>
      <c r="G173" s="235"/>
      <c r="H173" s="239">
        <v>7.2779999999999996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176</v>
      </c>
      <c r="AU173" s="245" t="s">
        <v>88</v>
      </c>
      <c r="AV173" s="13" t="s">
        <v>88</v>
      </c>
      <c r="AW173" s="13" t="s">
        <v>37</v>
      </c>
      <c r="AX173" s="13" t="s">
        <v>76</v>
      </c>
      <c r="AY173" s="245" t="s">
        <v>164</v>
      </c>
    </row>
    <row r="174" s="13" customFormat="1">
      <c r="A174" s="13"/>
      <c r="B174" s="234"/>
      <c r="C174" s="235"/>
      <c r="D174" s="236" t="s">
        <v>176</v>
      </c>
      <c r="E174" s="237" t="s">
        <v>19</v>
      </c>
      <c r="F174" s="238" t="s">
        <v>238</v>
      </c>
      <c r="G174" s="235"/>
      <c r="H174" s="239">
        <v>2.1600000000000001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176</v>
      </c>
      <c r="AU174" s="245" t="s">
        <v>88</v>
      </c>
      <c r="AV174" s="13" t="s">
        <v>88</v>
      </c>
      <c r="AW174" s="13" t="s">
        <v>37</v>
      </c>
      <c r="AX174" s="13" t="s">
        <v>76</v>
      </c>
      <c r="AY174" s="245" t="s">
        <v>164</v>
      </c>
    </row>
    <row r="175" s="14" customFormat="1">
      <c r="A175" s="14"/>
      <c r="B175" s="246"/>
      <c r="C175" s="247"/>
      <c r="D175" s="236" t="s">
        <v>176</v>
      </c>
      <c r="E175" s="248" t="s">
        <v>19</v>
      </c>
      <c r="F175" s="249" t="s">
        <v>239</v>
      </c>
      <c r="G175" s="247"/>
      <c r="H175" s="248" t="s">
        <v>19</v>
      </c>
      <c r="I175" s="250"/>
      <c r="J175" s="247"/>
      <c r="K175" s="247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176</v>
      </c>
      <c r="AU175" s="255" t="s">
        <v>88</v>
      </c>
      <c r="AV175" s="14" t="s">
        <v>83</v>
      </c>
      <c r="AW175" s="14" t="s">
        <v>37</v>
      </c>
      <c r="AX175" s="14" t="s">
        <v>76</v>
      </c>
      <c r="AY175" s="255" t="s">
        <v>164</v>
      </c>
    </row>
    <row r="176" s="13" customFormat="1">
      <c r="A176" s="13"/>
      <c r="B176" s="234"/>
      <c r="C176" s="235"/>
      <c r="D176" s="236" t="s">
        <v>176</v>
      </c>
      <c r="E176" s="237" t="s">
        <v>19</v>
      </c>
      <c r="F176" s="238" t="s">
        <v>240</v>
      </c>
      <c r="G176" s="235"/>
      <c r="H176" s="239">
        <v>6.5099999999999998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176</v>
      </c>
      <c r="AU176" s="245" t="s">
        <v>88</v>
      </c>
      <c r="AV176" s="13" t="s">
        <v>88</v>
      </c>
      <c r="AW176" s="13" t="s">
        <v>37</v>
      </c>
      <c r="AX176" s="13" t="s">
        <v>76</v>
      </c>
      <c r="AY176" s="245" t="s">
        <v>164</v>
      </c>
    </row>
    <row r="177" s="16" customFormat="1">
      <c r="A177" s="16"/>
      <c r="B177" s="267"/>
      <c r="C177" s="268"/>
      <c r="D177" s="236" t="s">
        <v>176</v>
      </c>
      <c r="E177" s="269" t="s">
        <v>19</v>
      </c>
      <c r="F177" s="270" t="s">
        <v>217</v>
      </c>
      <c r="G177" s="268"/>
      <c r="H177" s="271">
        <v>15.948</v>
      </c>
      <c r="I177" s="272"/>
      <c r="J177" s="268"/>
      <c r="K177" s="268"/>
      <c r="L177" s="273"/>
      <c r="M177" s="274"/>
      <c r="N177" s="275"/>
      <c r="O177" s="275"/>
      <c r="P177" s="275"/>
      <c r="Q177" s="275"/>
      <c r="R177" s="275"/>
      <c r="S177" s="275"/>
      <c r="T177" s="27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7" t="s">
        <v>176</v>
      </c>
      <c r="AU177" s="277" t="s">
        <v>88</v>
      </c>
      <c r="AV177" s="16" t="s">
        <v>93</v>
      </c>
      <c r="AW177" s="16" t="s">
        <v>37</v>
      </c>
      <c r="AX177" s="16" t="s">
        <v>76</v>
      </c>
      <c r="AY177" s="277" t="s">
        <v>164</v>
      </c>
    </row>
    <row r="178" s="15" customFormat="1">
      <c r="A178" s="15"/>
      <c r="B178" s="256"/>
      <c r="C178" s="257"/>
      <c r="D178" s="236" t="s">
        <v>176</v>
      </c>
      <c r="E178" s="258" t="s">
        <v>19</v>
      </c>
      <c r="F178" s="259" t="s">
        <v>185</v>
      </c>
      <c r="G178" s="257"/>
      <c r="H178" s="260">
        <v>72.456000000000003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176</v>
      </c>
      <c r="AU178" s="266" t="s">
        <v>88</v>
      </c>
      <c r="AV178" s="15" t="s">
        <v>172</v>
      </c>
      <c r="AW178" s="15" t="s">
        <v>37</v>
      </c>
      <c r="AX178" s="15" t="s">
        <v>83</v>
      </c>
      <c r="AY178" s="266" t="s">
        <v>164</v>
      </c>
    </row>
    <row r="179" s="12" customFormat="1" ht="22.8" customHeight="1">
      <c r="A179" s="12"/>
      <c r="B179" s="200"/>
      <c r="C179" s="201"/>
      <c r="D179" s="202" t="s">
        <v>75</v>
      </c>
      <c r="E179" s="214" t="s">
        <v>241</v>
      </c>
      <c r="F179" s="214" t="s">
        <v>242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SUM(P180:P193)</f>
        <v>0</v>
      </c>
      <c r="Q179" s="208"/>
      <c r="R179" s="209">
        <f>SUM(R180:R193)</f>
        <v>0.52646999999999999</v>
      </c>
      <c r="S179" s="208"/>
      <c r="T179" s="210">
        <f>SUM(T180:T193)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83</v>
      </c>
      <c r="AT179" s="212" t="s">
        <v>75</v>
      </c>
      <c r="AU179" s="212" t="s">
        <v>83</v>
      </c>
      <c r="AY179" s="211" t="s">
        <v>164</v>
      </c>
      <c r="BK179" s="213">
        <f>SUM(BK180:BK193)</f>
        <v>0</v>
      </c>
    </row>
    <row r="180" s="2" customFormat="1" ht="37.8" customHeight="1">
      <c r="A180" s="40"/>
      <c r="B180" s="41"/>
      <c r="C180" s="216" t="s">
        <v>243</v>
      </c>
      <c r="D180" s="216" t="s">
        <v>167</v>
      </c>
      <c r="E180" s="217" t="s">
        <v>244</v>
      </c>
      <c r="F180" s="218" t="s">
        <v>245</v>
      </c>
      <c r="G180" s="219" t="s">
        <v>246</v>
      </c>
      <c r="H180" s="220">
        <v>4</v>
      </c>
      <c r="I180" s="221"/>
      <c r="J180" s="222">
        <f>ROUND(I180*H180,2)</f>
        <v>0</v>
      </c>
      <c r="K180" s="218" t="s">
        <v>171</v>
      </c>
      <c r="L180" s="46"/>
      <c r="M180" s="223" t="s">
        <v>19</v>
      </c>
      <c r="N180" s="224" t="s">
        <v>48</v>
      </c>
      <c r="O180" s="86"/>
      <c r="P180" s="225">
        <f>O180*H180</f>
        <v>0</v>
      </c>
      <c r="Q180" s="225">
        <v>0.00048000000000000001</v>
      </c>
      <c r="R180" s="225">
        <f>Q180*H180</f>
        <v>0.0019200000000000001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172</v>
      </c>
      <c r="AT180" s="227" t="s">
        <v>167</v>
      </c>
      <c r="AU180" s="227" t="s">
        <v>88</v>
      </c>
      <c r="AY180" s="19" t="s">
        <v>164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9" t="s">
        <v>88</v>
      </c>
      <c r="BK180" s="228">
        <f>ROUND(I180*H180,2)</f>
        <v>0</v>
      </c>
      <c r="BL180" s="19" t="s">
        <v>172</v>
      </c>
      <c r="BM180" s="227" t="s">
        <v>247</v>
      </c>
    </row>
    <row r="181" s="2" customFormat="1">
      <c r="A181" s="40"/>
      <c r="B181" s="41"/>
      <c r="C181" s="42"/>
      <c r="D181" s="229" t="s">
        <v>174</v>
      </c>
      <c r="E181" s="42"/>
      <c r="F181" s="230" t="s">
        <v>248</v>
      </c>
      <c r="G181" s="42"/>
      <c r="H181" s="42"/>
      <c r="I181" s="231"/>
      <c r="J181" s="42"/>
      <c r="K181" s="42"/>
      <c r="L181" s="46"/>
      <c r="M181" s="232"/>
      <c r="N181" s="23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174</v>
      </c>
      <c r="AU181" s="19" t="s">
        <v>88</v>
      </c>
    </row>
    <row r="182" s="2" customFormat="1" ht="24.15" customHeight="1">
      <c r="A182" s="40"/>
      <c r="B182" s="41"/>
      <c r="C182" s="278" t="s">
        <v>249</v>
      </c>
      <c r="D182" s="278" t="s">
        <v>250</v>
      </c>
      <c r="E182" s="279" t="s">
        <v>251</v>
      </c>
      <c r="F182" s="280" t="s">
        <v>252</v>
      </c>
      <c r="G182" s="281" t="s">
        <v>246</v>
      </c>
      <c r="H182" s="282">
        <v>2</v>
      </c>
      <c r="I182" s="283"/>
      <c r="J182" s="284">
        <f>ROUND(I182*H182,2)</f>
        <v>0</v>
      </c>
      <c r="K182" s="280" t="s">
        <v>171</v>
      </c>
      <c r="L182" s="285"/>
      <c r="M182" s="286" t="s">
        <v>19</v>
      </c>
      <c r="N182" s="287" t="s">
        <v>48</v>
      </c>
      <c r="O182" s="86"/>
      <c r="P182" s="225">
        <f>O182*H182</f>
        <v>0</v>
      </c>
      <c r="Q182" s="225">
        <v>0.01521</v>
      </c>
      <c r="R182" s="225">
        <f>Q182*H182</f>
        <v>0.030419999999999999</v>
      </c>
      <c r="S182" s="225">
        <v>0</v>
      </c>
      <c r="T182" s="22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7" t="s">
        <v>253</v>
      </c>
      <c r="AT182" s="227" t="s">
        <v>250</v>
      </c>
      <c r="AU182" s="227" t="s">
        <v>88</v>
      </c>
      <c r="AY182" s="19" t="s">
        <v>164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9" t="s">
        <v>88</v>
      </c>
      <c r="BK182" s="228">
        <f>ROUND(I182*H182,2)</f>
        <v>0</v>
      </c>
      <c r="BL182" s="19" t="s">
        <v>172</v>
      </c>
      <c r="BM182" s="227" t="s">
        <v>254</v>
      </c>
    </row>
    <row r="183" s="2" customFormat="1">
      <c r="A183" s="40"/>
      <c r="B183" s="41"/>
      <c r="C183" s="42"/>
      <c r="D183" s="229" t="s">
        <v>174</v>
      </c>
      <c r="E183" s="42"/>
      <c r="F183" s="230" t="s">
        <v>255</v>
      </c>
      <c r="G183" s="42"/>
      <c r="H183" s="42"/>
      <c r="I183" s="231"/>
      <c r="J183" s="42"/>
      <c r="K183" s="42"/>
      <c r="L183" s="46"/>
      <c r="M183" s="232"/>
      <c r="N183" s="23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174</v>
      </c>
      <c r="AU183" s="19" t="s">
        <v>88</v>
      </c>
    </row>
    <row r="184" s="13" customFormat="1">
      <c r="A184" s="13"/>
      <c r="B184" s="234"/>
      <c r="C184" s="235"/>
      <c r="D184" s="236" t="s">
        <v>176</v>
      </c>
      <c r="E184" s="237" t="s">
        <v>19</v>
      </c>
      <c r="F184" s="238" t="s">
        <v>256</v>
      </c>
      <c r="G184" s="235"/>
      <c r="H184" s="239">
        <v>2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176</v>
      </c>
      <c r="AU184" s="245" t="s">
        <v>88</v>
      </c>
      <c r="AV184" s="13" t="s">
        <v>88</v>
      </c>
      <c r="AW184" s="13" t="s">
        <v>37</v>
      </c>
      <c r="AX184" s="13" t="s">
        <v>83</v>
      </c>
      <c r="AY184" s="245" t="s">
        <v>164</v>
      </c>
    </row>
    <row r="185" s="2" customFormat="1" ht="24.15" customHeight="1">
      <c r="A185" s="40"/>
      <c r="B185" s="41"/>
      <c r="C185" s="278" t="s">
        <v>253</v>
      </c>
      <c r="D185" s="278" t="s">
        <v>250</v>
      </c>
      <c r="E185" s="279" t="s">
        <v>257</v>
      </c>
      <c r="F185" s="280" t="s">
        <v>258</v>
      </c>
      <c r="G185" s="281" t="s">
        <v>246</v>
      </c>
      <c r="H185" s="282">
        <v>2</v>
      </c>
      <c r="I185" s="283"/>
      <c r="J185" s="284">
        <f>ROUND(I185*H185,2)</f>
        <v>0</v>
      </c>
      <c r="K185" s="280" t="s">
        <v>171</v>
      </c>
      <c r="L185" s="285"/>
      <c r="M185" s="286" t="s">
        <v>19</v>
      </c>
      <c r="N185" s="287" t="s">
        <v>48</v>
      </c>
      <c r="O185" s="86"/>
      <c r="P185" s="225">
        <f>O185*H185</f>
        <v>0</v>
      </c>
      <c r="Q185" s="225">
        <v>0.014890000000000001</v>
      </c>
      <c r="R185" s="225">
        <f>Q185*H185</f>
        <v>0.029780000000000001</v>
      </c>
      <c r="S185" s="225">
        <v>0</v>
      </c>
      <c r="T185" s="22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7" t="s">
        <v>253</v>
      </c>
      <c r="AT185" s="227" t="s">
        <v>250</v>
      </c>
      <c r="AU185" s="227" t="s">
        <v>88</v>
      </c>
      <c r="AY185" s="19" t="s">
        <v>164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9" t="s">
        <v>88</v>
      </c>
      <c r="BK185" s="228">
        <f>ROUND(I185*H185,2)</f>
        <v>0</v>
      </c>
      <c r="BL185" s="19" t="s">
        <v>172</v>
      </c>
      <c r="BM185" s="227" t="s">
        <v>259</v>
      </c>
    </row>
    <row r="186" s="2" customFormat="1">
      <c r="A186" s="40"/>
      <c r="B186" s="41"/>
      <c r="C186" s="42"/>
      <c r="D186" s="229" t="s">
        <v>174</v>
      </c>
      <c r="E186" s="42"/>
      <c r="F186" s="230" t="s">
        <v>260</v>
      </c>
      <c r="G186" s="42"/>
      <c r="H186" s="42"/>
      <c r="I186" s="231"/>
      <c r="J186" s="42"/>
      <c r="K186" s="42"/>
      <c r="L186" s="46"/>
      <c r="M186" s="232"/>
      <c r="N186" s="23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174</v>
      </c>
      <c r="AU186" s="19" t="s">
        <v>88</v>
      </c>
    </row>
    <row r="187" s="13" customFormat="1">
      <c r="A187" s="13"/>
      <c r="B187" s="234"/>
      <c r="C187" s="235"/>
      <c r="D187" s="236" t="s">
        <v>176</v>
      </c>
      <c r="E187" s="237" t="s">
        <v>19</v>
      </c>
      <c r="F187" s="238" t="s">
        <v>261</v>
      </c>
      <c r="G187" s="235"/>
      <c r="H187" s="239">
        <v>1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176</v>
      </c>
      <c r="AU187" s="245" t="s">
        <v>88</v>
      </c>
      <c r="AV187" s="13" t="s">
        <v>88</v>
      </c>
      <c r="AW187" s="13" t="s">
        <v>37</v>
      </c>
      <c r="AX187" s="13" t="s">
        <v>76</v>
      </c>
      <c r="AY187" s="245" t="s">
        <v>164</v>
      </c>
    </row>
    <row r="188" s="13" customFormat="1">
      <c r="A188" s="13"/>
      <c r="B188" s="234"/>
      <c r="C188" s="235"/>
      <c r="D188" s="236" t="s">
        <v>176</v>
      </c>
      <c r="E188" s="237" t="s">
        <v>19</v>
      </c>
      <c r="F188" s="238" t="s">
        <v>262</v>
      </c>
      <c r="G188" s="235"/>
      <c r="H188" s="239">
        <v>1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176</v>
      </c>
      <c r="AU188" s="245" t="s">
        <v>88</v>
      </c>
      <c r="AV188" s="13" t="s">
        <v>88</v>
      </c>
      <c r="AW188" s="13" t="s">
        <v>37</v>
      </c>
      <c r="AX188" s="13" t="s">
        <v>76</v>
      </c>
      <c r="AY188" s="245" t="s">
        <v>164</v>
      </c>
    </row>
    <row r="189" s="15" customFormat="1">
      <c r="A189" s="15"/>
      <c r="B189" s="256"/>
      <c r="C189" s="257"/>
      <c r="D189" s="236" t="s">
        <v>176</v>
      </c>
      <c r="E189" s="258" t="s">
        <v>19</v>
      </c>
      <c r="F189" s="259" t="s">
        <v>185</v>
      </c>
      <c r="G189" s="257"/>
      <c r="H189" s="260">
        <v>2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176</v>
      </c>
      <c r="AU189" s="266" t="s">
        <v>88</v>
      </c>
      <c r="AV189" s="15" t="s">
        <v>172</v>
      </c>
      <c r="AW189" s="15" t="s">
        <v>37</v>
      </c>
      <c r="AX189" s="15" t="s">
        <v>83</v>
      </c>
      <c r="AY189" s="266" t="s">
        <v>164</v>
      </c>
    </row>
    <row r="190" s="2" customFormat="1" ht="37.8" customHeight="1">
      <c r="A190" s="40"/>
      <c r="B190" s="41"/>
      <c r="C190" s="216" t="s">
        <v>263</v>
      </c>
      <c r="D190" s="216" t="s">
        <v>167</v>
      </c>
      <c r="E190" s="217" t="s">
        <v>264</v>
      </c>
      <c r="F190" s="218" t="s">
        <v>265</v>
      </c>
      <c r="G190" s="219" t="s">
        <v>246</v>
      </c>
      <c r="H190" s="220">
        <v>1</v>
      </c>
      <c r="I190" s="221"/>
      <c r="J190" s="222">
        <f>ROUND(I190*H190,2)</f>
        <v>0</v>
      </c>
      <c r="K190" s="218" t="s">
        <v>171</v>
      </c>
      <c r="L190" s="46"/>
      <c r="M190" s="223" t="s">
        <v>19</v>
      </c>
      <c r="N190" s="224" t="s">
        <v>48</v>
      </c>
      <c r="O190" s="86"/>
      <c r="P190" s="225">
        <f>O190*H190</f>
        <v>0</v>
      </c>
      <c r="Q190" s="225">
        <v>0.44169999999999998</v>
      </c>
      <c r="R190" s="225">
        <f>Q190*H190</f>
        <v>0.44169999999999998</v>
      </c>
      <c r="S190" s="225">
        <v>0</v>
      </c>
      <c r="T190" s="22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7" t="s">
        <v>172</v>
      </c>
      <c r="AT190" s="227" t="s">
        <v>167</v>
      </c>
      <c r="AU190" s="227" t="s">
        <v>88</v>
      </c>
      <c r="AY190" s="19" t="s">
        <v>164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9" t="s">
        <v>88</v>
      </c>
      <c r="BK190" s="228">
        <f>ROUND(I190*H190,2)</f>
        <v>0</v>
      </c>
      <c r="BL190" s="19" t="s">
        <v>172</v>
      </c>
      <c r="BM190" s="227" t="s">
        <v>266</v>
      </c>
    </row>
    <row r="191" s="2" customFormat="1">
      <c r="A191" s="40"/>
      <c r="B191" s="41"/>
      <c r="C191" s="42"/>
      <c r="D191" s="229" t="s">
        <v>174</v>
      </c>
      <c r="E191" s="42"/>
      <c r="F191" s="230" t="s">
        <v>267</v>
      </c>
      <c r="G191" s="42"/>
      <c r="H191" s="42"/>
      <c r="I191" s="231"/>
      <c r="J191" s="42"/>
      <c r="K191" s="42"/>
      <c r="L191" s="46"/>
      <c r="M191" s="232"/>
      <c r="N191" s="23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174</v>
      </c>
      <c r="AU191" s="19" t="s">
        <v>88</v>
      </c>
    </row>
    <row r="192" s="2" customFormat="1" ht="24.15" customHeight="1">
      <c r="A192" s="40"/>
      <c r="B192" s="41"/>
      <c r="C192" s="278" t="s">
        <v>268</v>
      </c>
      <c r="D192" s="278" t="s">
        <v>250</v>
      </c>
      <c r="E192" s="279" t="s">
        <v>269</v>
      </c>
      <c r="F192" s="280" t="s">
        <v>270</v>
      </c>
      <c r="G192" s="281" t="s">
        <v>246</v>
      </c>
      <c r="H192" s="282">
        <v>1</v>
      </c>
      <c r="I192" s="283"/>
      <c r="J192" s="284">
        <f>ROUND(I192*H192,2)</f>
        <v>0</v>
      </c>
      <c r="K192" s="280" t="s">
        <v>19</v>
      </c>
      <c r="L192" s="285"/>
      <c r="M192" s="286" t="s">
        <v>19</v>
      </c>
      <c r="N192" s="287" t="s">
        <v>48</v>
      </c>
      <c r="O192" s="86"/>
      <c r="P192" s="225">
        <f>O192*H192</f>
        <v>0</v>
      </c>
      <c r="Q192" s="225">
        <v>0.02265</v>
      </c>
      <c r="R192" s="225">
        <f>Q192*H192</f>
        <v>0.02265</v>
      </c>
      <c r="S192" s="225">
        <v>0</v>
      </c>
      <c r="T192" s="22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7" t="s">
        <v>253</v>
      </c>
      <c r="AT192" s="227" t="s">
        <v>250</v>
      </c>
      <c r="AU192" s="227" t="s">
        <v>88</v>
      </c>
      <c r="AY192" s="19" t="s">
        <v>164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9" t="s">
        <v>88</v>
      </c>
      <c r="BK192" s="228">
        <f>ROUND(I192*H192,2)</f>
        <v>0</v>
      </c>
      <c r="BL192" s="19" t="s">
        <v>172</v>
      </c>
      <c r="BM192" s="227" t="s">
        <v>271</v>
      </c>
    </row>
    <row r="193" s="13" customFormat="1">
      <c r="A193" s="13"/>
      <c r="B193" s="234"/>
      <c r="C193" s="235"/>
      <c r="D193" s="236" t="s">
        <v>176</v>
      </c>
      <c r="E193" s="237" t="s">
        <v>19</v>
      </c>
      <c r="F193" s="238" t="s">
        <v>272</v>
      </c>
      <c r="G193" s="235"/>
      <c r="H193" s="239">
        <v>1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176</v>
      </c>
      <c r="AU193" s="245" t="s">
        <v>88</v>
      </c>
      <c r="AV193" s="13" t="s">
        <v>88</v>
      </c>
      <c r="AW193" s="13" t="s">
        <v>37</v>
      </c>
      <c r="AX193" s="13" t="s">
        <v>83</v>
      </c>
      <c r="AY193" s="245" t="s">
        <v>164</v>
      </c>
    </row>
    <row r="194" s="12" customFormat="1" ht="22.8" customHeight="1">
      <c r="A194" s="12"/>
      <c r="B194" s="200"/>
      <c r="C194" s="201"/>
      <c r="D194" s="202" t="s">
        <v>75</v>
      </c>
      <c r="E194" s="214" t="s">
        <v>273</v>
      </c>
      <c r="F194" s="214" t="s">
        <v>274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SUM(P195:P197)</f>
        <v>0</v>
      </c>
      <c r="Q194" s="208"/>
      <c r="R194" s="209">
        <f>SUM(R195:R197)</f>
        <v>0.0090856999999999986</v>
      </c>
      <c r="S194" s="208"/>
      <c r="T194" s="210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83</v>
      </c>
      <c r="AT194" s="212" t="s">
        <v>75</v>
      </c>
      <c r="AU194" s="212" t="s">
        <v>83</v>
      </c>
      <c r="AY194" s="211" t="s">
        <v>164</v>
      </c>
      <c r="BK194" s="213">
        <f>SUM(BK195:BK197)</f>
        <v>0</v>
      </c>
    </row>
    <row r="195" s="2" customFormat="1" ht="37.8" customHeight="1">
      <c r="A195" s="40"/>
      <c r="B195" s="41"/>
      <c r="C195" s="216" t="s">
        <v>275</v>
      </c>
      <c r="D195" s="216" t="s">
        <v>167</v>
      </c>
      <c r="E195" s="217" t="s">
        <v>276</v>
      </c>
      <c r="F195" s="218" t="s">
        <v>277</v>
      </c>
      <c r="G195" s="219" t="s">
        <v>170</v>
      </c>
      <c r="H195" s="220">
        <v>69.890000000000001</v>
      </c>
      <c r="I195" s="221"/>
      <c r="J195" s="222">
        <f>ROUND(I195*H195,2)</f>
        <v>0</v>
      </c>
      <c r="K195" s="218" t="s">
        <v>171</v>
      </c>
      <c r="L195" s="46"/>
      <c r="M195" s="223" t="s">
        <v>19</v>
      </c>
      <c r="N195" s="224" t="s">
        <v>48</v>
      </c>
      <c r="O195" s="86"/>
      <c r="P195" s="225">
        <f>O195*H195</f>
        <v>0</v>
      </c>
      <c r="Q195" s="225">
        <v>0.00012999999999999999</v>
      </c>
      <c r="R195" s="225">
        <f>Q195*H195</f>
        <v>0.0090856999999999986</v>
      </c>
      <c r="S195" s="225">
        <v>0</v>
      </c>
      <c r="T195" s="22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7" t="s">
        <v>172</v>
      </c>
      <c r="AT195" s="227" t="s">
        <v>167</v>
      </c>
      <c r="AU195" s="227" t="s">
        <v>88</v>
      </c>
      <c r="AY195" s="19" t="s">
        <v>164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9" t="s">
        <v>88</v>
      </c>
      <c r="BK195" s="228">
        <f>ROUND(I195*H195,2)</f>
        <v>0</v>
      </c>
      <c r="BL195" s="19" t="s">
        <v>172</v>
      </c>
      <c r="BM195" s="227" t="s">
        <v>278</v>
      </c>
    </row>
    <row r="196" s="2" customFormat="1">
      <c r="A196" s="40"/>
      <c r="B196" s="41"/>
      <c r="C196" s="42"/>
      <c r="D196" s="229" t="s">
        <v>174</v>
      </c>
      <c r="E196" s="42"/>
      <c r="F196" s="230" t="s">
        <v>279</v>
      </c>
      <c r="G196" s="42"/>
      <c r="H196" s="42"/>
      <c r="I196" s="231"/>
      <c r="J196" s="42"/>
      <c r="K196" s="42"/>
      <c r="L196" s="46"/>
      <c r="M196" s="232"/>
      <c r="N196" s="23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174</v>
      </c>
      <c r="AU196" s="19" t="s">
        <v>88</v>
      </c>
    </row>
    <row r="197" s="13" customFormat="1">
      <c r="A197" s="13"/>
      <c r="B197" s="234"/>
      <c r="C197" s="235"/>
      <c r="D197" s="236" t="s">
        <v>176</v>
      </c>
      <c r="E197" s="237" t="s">
        <v>19</v>
      </c>
      <c r="F197" s="238" t="s">
        <v>280</v>
      </c>
      <c r="G197" s="235"/>
      <c r="H197" s="239">
        <v>69.890000000000001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176</v>
      </c>
      <c r="AU197" s="245" t="s">
        <v>88</v>
      </c>
      <c r="AV197" s="13" t="s">
        <v>88</v>
      </c>
      <c r="AW197" s="13" t="s">
        <v>37</v>
      </c>
      <c r="AX197" s="13" t="s">
        <v>83</v>
      </c>
      <c r="AY197" s="245" t="s">
        <v>164</v>
      </c>
    </row>
    <row r="198" s="12" customFormat="1" ht="22.8" customHeight="1">
      <c r="A198" s="12"/>
      <c r="B198" s="200"/>
      <c r="C198" s="201"/>
      <c r="D198" s="202" t="s">
        <v>75</v>
      </c>
      <c r="E198" s="214" t="s">
        <v>281</v>
      </c>
      <c r="F198" s="214" t="s">
        <v>282</v>
      </c>
      <c r="G198" s="201"/>
      <c r="H198" s="201"/>
      <c r="I198" s="204"/>
      <c r="J198" s="215">
        <f>BK198</f>
        <v>0</v>
      </c>
      <c r="K198" s="201"/>
      <c r="L198" s="206"/>
      <c r="M198" s="207"/>
      <c r="N198" s="208"/>
      <c r="O198" s="208"/>
      <c r="P198" s="209">
        <f>SUM(P199:P201)</f>
        <v>0</v>
      </c>
      <c r="Q198" s="208"/>
      <c r="R198" s="209">
        <f>SUM(R199:R201)</f>
        <v>0.0038780000000000004</v>
      </c>
      <c r="S198" s="208"/>
      <c r="T198" s="210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1" t="s">
        <v>83</v>
      </c>
      <c r="AT198" s="212" t="s">
        <v>75</v>
      </c>
      <c r="AU198" s="212" t="s">
        <v>83</v>
      </c>
      <c r="AY198" s="211" t="s">
        <v>164</v>
      </c>
      <c r="BK198" s="213">
        <f>SUM(BK199:BK201)</f>
        <v>0</v>
      </c>
    </row>
    <row r="199" s="2" customFormat="1" ht="37.8" customHeight="1">
      <c r="A199" s="40"/>
      <c r="B199" s="41"/>
      <c r="C199" s="216" t="s">
        <v>283</v>
      </c>
      <c r="D199" s="216" t="s">
        <v>167</v>
      </c>
      <c r="E199" s="217" t="s">
        <v>284</v>
      </c>
      <c r="F199" s="218" t="s">
        <v>285</v>
      </c>
      <c r="G199" s="219" t="s">
        <v>170</v>
      </c>
      <c r="H199" s="220">
        <v>96.950000000000003</v>
      </c>
      <c r="I199" s="221"/>
      <c r="J199" s="222">
        <f>ROUND(I199*H199,2)</f>
        <v>0</v>
      </c>
      <c r="K199" s="218" t="s">
        <v>171</v>
      </c>
      <c r="L199" s="46"/>
      <c r="M199" s="223" t="s">
        <v>19</v>
      </c>
      <c r="N199" s="224" t="s">
        <v>48</v>
      </c>
      <c r="O199" s="86"/>
      <c r="P199" s="225">
        <f>O199*H199</f>
        <v>0</v>
      </c>
      <c r="Q199" s="225">
        <v>4.0000000000000003E-05</v>
      </c>
      <c r="R199" s="225">
        <f>Q199*H199</f>
        <v>0.0038780000000000004</v>
      </c>
      <c r="S199" s="225">
        <v>0</v>
      </c>
      <c r="T199" s="22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7" t="s">
        <v>172</v>
      </c>
      <c r="AT199" s="227" t="s">
        <v>167</v>
      </c>
      <c r="AU199" s="227" t="s">
        <v>88</v>
      </c>
      <c r="AY199" s="19" t="s">
        <v>164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9" t="s">
        <v>88</v>
      </c>
      <c r="BK199" s="228">
        <f>ROUND(I199*H199,2)</f>
        <v>0</v>
      </c>
      <c r="BL199" s="19" t="s">
        <v>172</v>
      </c>
      <c r="BM199" s="227" t="s">
        <v>286</v>
      </c>
    </row>
    <row r="200" s="2" customFormat="1">
      <c r="A200" s="40"/>
      <c r="B200" s="41"/>
      <c r="C200" s="42"/>
      <c r="D200" s="229" t="s">
        <v>174</v>
      </c>
      <c r="E200" s="42"/>
      <c r="F200" s="230" t="s">
        <v>287</v>
      </c>
      <c r="G200" s="42"/>
      <c r="H200" s="42"/>
      <c r="I200" s="231"/>
      <c r="J200" s="42"/>
      <c r="K200" s="42"/>
      <c r="L200" s="46"/>
      <c r="M200" s="232"/>
      <c r="N200" s="23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174</v>
      </c>
      <c r="AU200" s="19" t="s">
        <v>88</v>
      </c>
    </row>
    <row r="201" s="13" customFormat="1">
      <c r="A201" s="13"/>
      <c r="B201" s="234"/>
      <c r="C201" s="235"/>
      <c r="D201" s="236" t="s">
        <v>176</v>
      </c>
      <c r="E201" s="237" t="s">
        <v>19</v>
      </c>
      <c r="F201" s="238" t="s">
        <v>288</v>
      </c>
      <c r="G201" s="235"/>
      <c r="H201" s="239">
        <v>96.950000000000003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176</v>
      </c>
      <c r="AU201" s="245" t="s">
        <v>88</v>
      </c>
      <c r="AV201" s="13" t="s">
        <v>88</v>
      </c>
      <c r="AW201" s="13" t="s">
        <v>37</v>
      </c>
      <c r="AX201" s="13" t="s">
        <v>83</v>
      </c>
      <c r="AY201" s="245" t="s">
        <v>164</v>
      </c>
    </row>
    <row r="202" s="12" customFormat="1" ht="22.8" customHeight="1">
      <c r="A202" s="12"/>
      <c r="B202" s="200"/>
      <c r="C202" s="201"/>
      <c r="D202" s="202" t="s">
        <v>75</v>
      </c>
      <c r="E202" s="214" t="s">
        <v>289</v>
      </c>
      <c r="F202" s="214" t="s">
        <v>290</v>
      </c>
      <c r="G202" s="201"/>
      <c r="H202" s="201"/>
      <c r="I202" s="204"/>
      <c r="J202" s="215">
        <f>BK202</f>
        <v>0</v>
      </c>
      <c r="K202" s="201"/>
      <c r="L202" s="206"/>
      <c r="M202" s="207"/>
      <c r="N202" s="208"/>
      <c r="O202" s="208"/>
      <c r="P202" s="209">
        <f>SUM(P203:P273)</f>
        <v>0</v>
      </c>
      <c r="Q202" s="208"/>
      <c r="R202" s="209">
        <f>SUM(R203:R273)</f>
        <v>0</v>
      </c>
      <c r="S202" s="208"/>
      <c r="T202" s="210">
        <f>SUM(T203:T273)</f>
        <v>30.124821999999998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1" t="s">
        <v>83</v>
      </c>
      <c r="AT202" s="212" t="s">
        <v>75</v>
      </c>
      <c r="AU202" s="212" t="s">
        <v>83</v>
      </c>
      <c r="AY202" s="211" t="s">
        <v>164</v>
      </c>
      <c r="BK202" s="213">
        <f>SUM(BK203:BK273)</f>
        <v>0</v>
      </c>
    </row>
    <row r="203" s="2" customFormat="1" ht="33" customHeight="1">
      <c r="A203" s="40"/>
      <c r="B203" s="41"/>
      <c r="C203" s="216" t="s">
        <v>291</v>
      </c>
      <c r="D203" s="216" t="s">
        <v>167</v>
      </c>
      <c r="E203" s="217" t="s">
        <v>292</v>
      </c>
      <c r="F203" s="218" t="s">
        <v>293</v>
      </c>
      <c r="G203" s="219" t="s">
        <v>294</v>
      </c>
      <c r="H203" s="220">
        <v>9.3840000000000003</v>
      </c>
      <c r="I203" s="221"/>
      <c r="J203" s="222">
        <f>ROUND(I203*H203,2)</f>
        <v>0</v>
      </c>
      <c r="K203" s="218" t="s">
        <v>171</v>
      </c>
      <c r="L203" s="46"/>
      <c r="M203" s="223" t="s">
        <v>19</v>
      </c>
      <c r="N203" s="224" t="s">
        <v>48</v>
      </c>
      <c r="O203" s="86"/>
      <c r="P203" s="225">
        <f>O203*H203</f>
        <v>0</v>
      </c>
      <c r="Q203" s="225">
        <v>0</v>
      </c>
      <c r="R203" s="225">
        <f>Q203*H203</f>
        <v>0</v>
      </c>
      <c r="S203" s="225">
        <v>1.3999999999999999</v>
      </c>
      <c r="T203" s="226">
        <f>S203*H203</f>
        <v>13.137599999999999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7" t="s">
        <v>172</v>
      </c>
      <c r="AT203" s="227" t="s">
        <v>167</v>
      </c>
      <c r="AU203" s="227" t="s">
        <v>88</v>
      </c>
      <c r="AY203" s="19" t="s">
        <v>164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9" t="s">
        <v>88</v>
      </c>
      <c r="BK203" s="228">
        <f>ROUND(I203*H203,2)</f>
        <v>0</v>
      </c>
      <c r="BL203" s="19" t="s">
        <v>172</v>
      </c>
      <c r="BM203" s="227" t="s">
        <v>295</v>
      </c>
    </row>
    <row r="204" s="2" customFormat="1">
      <c r="A204" s="40"/>
      <c r="B204" s="41"/>
      <c r="C204" s="42"/>
      <c r="D204" s="229" t="s">
        <v>174</v>
      </c>
      <c r="E204" s="42"/>
      <c r="F204" s="230" t="s">
        <v>296</v>
      </c>
      <c r="G204" s="42"/>
      <c r="H204" s="42"/>
      <c r="I204" s="231"/>
      <c r="J204" s="42"/>
      <c r="K204" s="42"/>
      <c r="L204" s="46"/>
      <c r="M204" s="232"/>
      <c r="N204" s="23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174</v>
      </c>
      <c r="AU204" s="19" t="s">
        <v>88</v>
      </c>
    </row>
    <row r="205" s="13" customFormat="1">
      <c r="A205" s="13"/>
      <c r="B205" s="234"/>
      <c r="C205" s="235"/>
      <c r="D205" s="236" t="s">
        <v>176</v>
      </c>
      <c r="E205" s="237" t="s">
        <v>19</v>
      </c>
      <c r="F205" s="238" t="s">
        <v>233</v>
      </c>
      <c r="G205" s="235"/>
      <c r="H205" s="239">
        <v>17.928000000000001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176</v>
      </c>
      <c r="AU205" s="245" t="s">
        <v>88</v>
      </c>
      <c r="AV205" s="13" t="s">
        <v>88</v>
      </c>
      <c r="AW205" s="13" t="s">
        <v>37</v>
      </c>
      <c r="AX205" s="13" t="s">
        <v>76</v>
      </c>
      <c r="AY205" s="245" t="s">
        <v>164</v>
      </c>
    </row>
    <row r="206" s="13" customFormat="1">
      <c r="A206" s="13"/>
      <c r="B206" s="234"/>
      <c r="C206" s="235"/>
      <c r="D206" s="236" t="s">
        <v>176</v>
      </c>
      <c r="E206" s="237" t="s">
        <v>19</v>
      </c>
      <c r="F206" s="238" t="s">
        <v>297</v>
      </c>
      <c r="G206" s="235"/>
      <c r="H206" s="239">
        <v>21.841000000000001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176</v>
      </c>
      <c r="AU206" s="245" t="s">
        <v>88</v>
      </c>
      <c r="AV206" s="13" t="s">
        <v>88</v>
      </c>
      <c r="AW206" s="13" t="s">
        <v>37</v>
      </c>
      <c r="AX206" s="13" t="s">
        <v>76</v>
      </c>
      <c r="AY206" s="245" t="s">
        <v>164</v>
      </c>
    </row>
    <row r="207" s="13" customFormat="1">
      <c r="A207" s="13"/>
      <c r="B207" s="234"/>
      <c r="C207" s="235"/>
      <c r="D207" s="236" t="s">
        <v>176</v>
      </c>
      <c r="E207" s="237" t="s">
        <v>19</v>
      </c>
      <c r="F207" s="238" t="s">
        <v>298</v>
      </c>
      <c r="G207" s="235"/>
      <c r="H207" s="239">
        <v>16.469999999999999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176</v>
      </c>
      <c r="AU207" s="245" t="s">
        <v>88</v>
      </c>
      <c r="AV207" s="13" t="s">
        <v>88</v>
      </c>
      <c r="AW207" s="13" t="s">
        <v>37</v>
      </c>
      <c r="AX207" s="13" t="s">
        <v>76</v>
      </c>
      <c r="AY207" s="245" t="s">
        <v>164</v>
      </c>
    </row>
    <row r="208" s="13" customFormat="1">
      <c r="A208" s="13"/>
      <c r="B208" s="234"/>
      <c r="C208" s="235"/>
      <c r="D208" s="236" t="s">
        <v>176</v>
      </c>
      <c r="E208" s="237" t="s">
        <v>19</v>
      </c>
      <c r="F208" s="238" t="s">
        <v>237</v>
      </c>
      <c r="G208" s="235"/>
      <c r="H208" s="239">
        <v>7.2779999999999996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176</v>
      </c>
      <c r="AU208" s="245" t="s">
        <v>88</v>
      </c>
      <c r="AV208" s="13" t="s">
        <v>88</v>
      </c>
      <c r="AW208" s="13" t="s">
        <v>37</v>
      </c>
      <c r="AX208" s="13" t="s">
        <v>76</v>
      </c>
      <c r="AY208" s="245" t="s">
        <v>164</v>
      </c>
    </row>
    <row r="209" s="13" customFormat="1">
      <c r="A209" s="13"/>
      <c r="B209" s="234"/>
      <c r="C209" s="235"/>
      <c r="D209" s="236" t="s">
        <v>176</v>
      </c>
      <c r="E209" s="237" t="s">
        <v>19</v>
      </c>
      <c r="F209" s="238" t="s">
        <v>240</v>
      </c>
      <c r="G209" s="235"/>
      <c r="H209" s="239">
        <v>6.5099999999999998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176</v>
      </c>
      <c r="AU209" s="245" t="s">
        <v>88</v>
      </c>
      <c r="AV209" s="13" t="s">
        <v>88</v>
      </c>
      <c r="AW209" s="13" t="s">
        <v>37</v>
      </c>
      <c r="AX209" s="13" t="s">
        <v>76</v>
      </c>
      <c r="AY209" s="245" t="s">
        <v>164</v>
      </c>
    </row>
    <row r="210" s="13" customFormat="1">
      <c r="A210" s="13"/>
      <c r="B210" s="234"/>
      <c r="C210" s="235"/>
      <c r="D210" s="236" t="s">
        <v>176</v>
      </c>
      <c r="E210" s="237" t="s">
        <v>19</v>
      </c>
      <c r="F210" s="238" t="s">
        <v>238</v>
      </c>
      <c r="G210" s="235"/>
      <c r="H210" s="239">
        <v>2.1600000000000001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176</v>
      </c>
      <c r="AU210" s="245" t="s">
        <v>88</v>
      </c>
      <c r="AV210" s="13" t="s">
        <v>88</v>
      </c>
      <c r="AW210" s="13" t="s">
        <v>37</v>
      </c>
      <c r="AX210" s="13" t="s">
        <v>76</v>
      </c>
      <c r="AY210" s="245" t="s">
        <v>164</v>
      </c>
    </row>
    <row r="211" s="16" customFormat="1">
      <c r="A211" s="16"/>
      <c r="B211" s="267"/>
      <c r="C211" s="268"/>
      <c r="D211" s="236" t="s">
        <v>176</v>
      </c>
      <c r="E211" s="269" t="s">
        <v>19</v>
      </c>
      <c r="F211" s="270" t="s">
        <v>217</v>
      </c>
      <c r="G211" s="268"/>
      <c r="H211" s="271">
        <v>72.186999999999998</v>
      </c>
      <c r="I211" s="272"/>
      <c r="J211" s="268"/>
      <c r="K211" s="268"/>
      <c r="L211" s="273"/>
      <c r="M211" s="274"/>
      <c r="N211" s="275"/>
      <c r="O211" s="275"/>
      <c r="P211" s="275"/>
      <c r="Q211" s="275"/>
      <c r="R211" s="275"/>
      <c r="S211" s="275"/>
      <c r="T211" s="27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77" t="s">
        <v>176</v>
      </c>
      <c r="AU211" s="277" t="s">
        <v>88</v>
      </c>
      <c r="AV211" s="16" t="s">
        <v>93</v>
      </c>
      <c r="AW211" s="16" t="s">
        <v>37</v>
      </c>
      <c r="AX211" s="16" t="s">
        <v>76</v>
      </c>
      <c r="AY211" s="277" t="s">
        <v>164</v>
      </c>
    </row>
    <row r="212" s="13" customFormat="1">
      <c r="A212" s="13"/>
      <c r="B212" s="234"/>
      <c r="C212" s="235"/>
      <c r="D212" s="236" t="s">
        <v>176</v>
      </c>
      <c r="E212" s="237" t="s">
        <v>19</v>
      </c>
      <c r="F212" s="238" t="s">
        <v>299</v>
      </c>
      <c r="G212" s="235"/>
      <c r="H212" s="239">
        <v>9.3840000000000003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176</v>
      </c>
      <c r="AU212" s="245" t="s">
        <v>88</v>
      </c>
      <c r="AV212" s="13" t="s">
        <v>88</v>
      </c>
      <c r="AW212" s="13" t="s">
        <v>37</v>
      </c>
      <c r="AX212" s="13" t="s">
        <v>83</v>
      </c>
      <c r="AY212" s="245" t="s">
        <v>164</v>
      </c>
    </row>
    <row r="213" s="2" customFormat="1" ht="55.5" customHeight="1">
      <c r="A213" s="40"/>
      <c r="B213" s="41"/>
      <c r="C213" s="216" t="s">
        <v>300</v>
      </c>
      <c r="D213" s="216" t="s">
        <v>167</v>
      </c>
      <c r="E213" s="217" t="s">
        <v>301</v>
      </c>
      <c r="F213" s="218" t="s">
        <v>302</v>
      </c>
      <c r="G213" s="219" t="s">
        <v>170</v>
      </c>
      <c r="H213" s="220">
        <v>0.80000000000000004</v>
      </c>
      <c r="I213" s="221"/>
      <c r="J213" s="222">
        <f>ROUND(I213*H213,2)</f>
        <v>0</v>
      </c>
      <c r="K213" s="218" t="s">
        <v>171</v>
      </c>
      <c r="L213" s="46"/>
      <c r="M213" s="223" t="s">
        <v>19</v>
      </c>
      <c r="N213" s="224" t="s">
        <v>48</v>
      </c>
      <c r="O213" s="86"/>
      <c r="P213" s="225">
        <f>O213*H213</f>
        <v>0</v>
      </c>
      <c r="Q213" s="225">
        <v>0</v>
      </c>
      <c r="R213" s="225">
        <f>Q213*H213</f>
        <v>0</v>
      </c>
      <c r="S213" s="225">
        <v>0.54500000000000004</v>
      </c>
      <c r="T213" s="226">
        <f>S213*H213</f>
        <v>0.43600000000000005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7" t="s">
        <v>172</v>
      </c>
      <c r="AT213" s="227" t="s">
        <v>167</v>
      </c>
      <c r="AU213" s="227" t="s">
        <v>88</v>
      </c>
      <c r="AY213" s="19" t="s">
        <v>164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9" t="s">
        <v>88</v>
      </c>
      <c r="BK213" s="228">
        <f>ROUND(I213*H213,2)</f>
        <v>0</v>
      </c>
      <c r="BL213" s="19" t="s">
        <v>172</v>
      </c>
      <c r="BM213" s="227" t="s">
        <v>303</v>
      </c>
    </row>
    <row r="214" s="2" customFormat="1">
      <c r="A214" s="40"/>
      <c r="B214" s="41"/>
      <c r="C214" s="42"/>
      <c r="D214" s="229" t="s">
        <v>174</v>
      </c>
      <c r="E214" s="42"/>
      <c r="F214" s="230" t="s">
        <v>304</v>
      </c>
      <c r="G214" s="42"/>
      <c r="H214" s="42"/>
      <c r="I214" s="231"/>
      <c r="J214" s="42"/>
      <c r="K214" s="42"/>
      <c r="L214" s="46"/>
      <c r="M214" s="232"/>
      <c r="N214" s="23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174</v>
      </c>
      <c r="AU214" s="19" t="s">
        <v>88</v>
      </c>
    </row>
    <row r="215" s="13" customFormat="1">
      <c r="A215" s="13"/>
      <c r="B215" s="234"/>
      <c r="C215" s="235"/>
      <c r="D215" s="236" t="s">
        <v>176</v>
      </c>
      <c r="E215" s="237" t="s">
        <v>19</v>
      </c>
      <c r="F215" s="238" t="s">
        <v>305</v>
      </c>
      <c r="G215" s="235"/>
      <c r="H215" s="239">
        <v>0.80000000000000004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176</v>
      </c>
      <c r="AU215" s="245" t="s">
        <v>88</v>
      </c>
      <c r="AV215" s="13" t="s">
        <v>88</v>
      </c>
      <c r="AW215" s="13" t="s">
        <v>37</v>
      </c>
      <c r="AX215" s="13" t="s">
        <v>83</v>
      </c>
      <c r="AY215" s="245" t="s">
        <v>164</v>
      </c>
    </row>
    <row r="216" s="2" customFormat="1" ht="49.05" customHeight="1">
      <c r="A216" s="40"/>
      <c r="B216" s="41"/>
      <c r="C216" s="216" t="s">
        <v>8</v>
      </c>
      <c r="D216" s="216" t="s">
        <v>167</v>
      </c>
      <c r="E216" s="217" t="s">
        <v>306</v>
      </c>
      <c r="F216" s="218" t="s">
        <v>307</v>
      </c>
      <c r="G216" s="219" t="s">
        <v>170</v>
      </c>
      <c r="H216" s="220">
        <v>0.61499999999999999</v>
      </c>
      <c r="I216" s="221"/>
      <c r="J216" s="222">
        <f>ROUND(I216*H216,2)</f>
        <v>0</v>
      </c>
      <c r="K216" s="218" t="s">
        <v>171</v>
      </c>
      <c r="L216" s="46"/>
      <c r="M216" s="223" t="s">
        <v>19</v>
      </c>
      <c r="N216" s="224" t="s">
        <v>48</v>
      </c>
      <c r="O216" s="86"/>
      <c r="P216" s="225">
        <f>O216*H216</f>
        <v>0</v>
      </c>
      <c r="Q216" s="225">
        <v>0</v>
      </c>
      <c r="R216" s="225">
        <f>Q216*H216</f>
        <v>0</v>
      </c>
      <c r="S216" s="225">
        <v>0.183</v>
      </c>
      <c r="T216" s="226">
        <f>S216*H216</f>
        <v>0.11254499999999999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7" t="s">
        <v>172</v>
      </c>
      <c r="AT216" s="227" t="s">
        <v>167</v>
      </c>
      <c r="AU216" s="227" t="s">
        <v>88</v>
      </c>
      <c r="AY216" s="19" t="s">
        <v>164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9" t="s">
        <v>88</v>
      </c>
      <c r="BK216" s="228">
        <f>ROUND(I216*H216,2)</f>
        <v>0</v>
      </c>
      <c r="BL216" s="19" t="s">
        <v>172</v>
      </c>
      <c r="BM216" s="227" t="s">
        <v>308</v>
      </c>
    </row>
    <row r="217" s="2" customFormat="1">
      <c r="A217" s="40"/>
      <c r="B217" s="41"/>
      <c r="C217" s="42"/>
      <c r="D217" s="229" t="s">
        <v>174</v>
      </c>
      <c r="E217" s="42"/>
      <c r="F217" s="230" t="s">
        <v>309</v>
      </c>
      <c r="G217" s="42"/>
      <c r="H217" s="42"/>
      <c r="I217" s="231"/>
      <c r="J217" s="42"/>
      <c r="K217" s="42"/>
      <c r="L217" s="46"/>
      <c r="M217" s="232"/>
      <c r="N217" s="23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174</v>
      </c>
      <c r="AU217" s="19" t="s">
        <v>88</v>
      </c>
    </row>
    <row r="218" s="13" customFormat="1">
      <c r="A218" s="13"/>
      <c r="B218" s="234"/>
      <c r="C218" s="235"/>
      <c r="D218" s="236" t="s">
        <v>176</v>
      </c>
      <c r="E218" s="237" t="s">
        <v>19</v>
      </c>
      <c r="F218" s="238" t="s">
        <v>310</v>
      </c>
      <c r="G218" s="235"/>
      <c r="H218" s="239">
        <v>0.61499999999999999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176</v>
      </c>
      <c r="AU218" s="245" t="s">
        <v>88</v>
      </c>
      <c r="AV218" s="13" t="s">
        <v>88</v>
      </c>
      <c r="AW218" s="13" t="s">
        <v>37</v>
      </c>
      <c r="AX218" s="13" t="s">
        <v>83</v>
      </c>
      <c r="AY218" s="245" t="s">
        <v>164</v>
      </c>
    </row>
    <row r="219" s="2" customFormat="1" ht="44.25" customHeight="1">
      <c r="A219" s="40"/>
      <c r="B219" s="41"/>
      <c r="C219" s="216" t="s">
        <v>311</v>
      </c>
      <c r="D219" s="216" t="s">
        <v>167</v>
      </c>
      <c r="E219" s="217" t="s">
        <v>312</v>
      </c>
      <c r="F219" s="218" t="s">
        <v>313</v>
      </c>
      <c r="G219" s="219" t="s">
        <v>170</v>
      </c>
      <c r="H219" s="220">
        <v>11.727</v>
      </c>
      <c r="I219" s="221"/>
      <c r="J219" s="222">
        <f>ROUND(I219*H219,2)</f>
        <v>0</v>
      </c>
      <c r="K219" s="218" t="s">
        <v>171</v>
      </c>
      <c r="L219" s="46"/>
      <c r="M219" s="223" t="s">
        <v>19</v>
      </c>
      <c r="N219" s="224" t="s">
        <v>48</v>
      </c>
      <c r="O219" s="86"/>
      <c r="P219" s="225">
        <f>O219*H219</f>
        <v>0</v>
      </c>
      <c r="Q219" s="225">
        <v>0</v>
      </c>
      <c r="R219" s="225">
        <f>Q219*H219</f>
        <v>0</v>
      </c>
      <c r="S219" s="225">
        <v>0.047</v>
      </c>
      <c r="T219" s="226">
        <f>S219*H219</f>
        <v>0.55116900000000002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7" t="s">
        <v>172</v>
      </c>
      <c r="AT219" s="227" t="s">
        <v>167</v>
      </c>
      <c r="AU219" s="227" t="s">
        <v>88</v>
      </c>
      <c r="AY219" s="19" t="s">
        <v>164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9" t="s">
        <v>88</v>
      </c>
      <c r="BK219" s="228">
        <f>ROUND(I219*H219,2)</f>
        <v>0</v>
      </c>
      <c r="BL219" s="19" t="s">
        <v>172</v>
      </c>
      <c r="BM219" s="227" t="s">
        <v>314</v>
      </c>
    </row>
    <row r="220" s="2" customFormat="1">
      <c r="A220" s="40"/>
      <c r="B220" s="41"/>
      <c r="C220" s="42"/>
      <c r="D220" s="229" t="s">
        <v>174</v>
      </c>
      <c r="E220" s="42"/>
      <c r="F220" s="230" t="s">
        <v>315</v>
      </c>
      <c r="G220" s="42"/>
      <c r="H220" s="42"/>
      <c r="I220" s="231"/>
      <c r="J220" s="42"/>
      <c r="K220" s="42"/>
      <c r="L220" s="46"/>
      <c r="M220" s="232"/>
      <c r="N220" s="23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174</v>
      </c>
      <c r="AU220" s="19" t="s">
        <v>88</v>
      </c>
    </row>
    <row r="221" s="13" customFormat="1">
      <c r="A221" s="13"/>
      <c r="B221" s="234"/>
      <c r="C221" s="235"/>
      <c r="D221" s="236" t="s">
        <v>176</v>
      </c>
      <c r="E221" s="237" t="s">
        <v>19</v>
      </c>
      <c r="F221" s="238" t="s">
        <v>316</v>
      </c>
      <c r="G221" s="235"/>
      <c r="H221" s="239">
        <v>2.0880000000000001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176</v>
      </c>
      <c r="AU221" s="245" t="s">
        <v>88</v>
      </c>
      <c r="AV221" s="13" t="s">
        <v>88</v>
      </c>
      <c r="AW221" s="13" t="s">
        <v>37</v>
      </c>
      <c r="AX221" s="13" t="s">
        <v>76</v>
      </c>
      <c r="AY221" s="245" t="s">
        <v>164</v>
      </c>
    </row>
    <row r="222" s="13" customFormat="1">
      <c r="A222" s="13"/>
      <c r="B222" s="234"/>
      <c r="C222" s="235"/>
      <c r="D222" s="236" t="s">
        <v>176</v>
      </c>
      <c r="E222" s="237" t="s">
        <v>19</v>
      </c>
      <c r="F222" s="238" t="s">
        <v>317</v>
      </c>
      <c r="G222" s="235"/>
      <c r="H222" s="239">
        <v>3.2269999999999999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176</v>
      </c>
      <c r="AU222" s="245" t="s">
        <v>88</v>
      </c>
      <c r="AV222" s="13" t="s">
        <v>88</v>
      </c>
      <c r="AW222" s="13" t="s">
        <v>37</v>
      </c>
      <c r="AX222" s="13" t="s">
        <v>76</v>
      </c>
      <c r="AY222" s="245" t="s">
        <v>164</v>
      </c>
    </row>
    <row r="223" s="13" customFormat="1">
      <c r="A223" s="13"/>
      <c r="B223" s="234"/>
      <c r="C223" s="235"/>
      <c r="D223" s="236" t="s">
        <v>176</v>
      </c>
      <c r="E223" s="237" t="s">
        <v>19</v>
      </c>
      <c r="F223" s="238" t="s">
        <v>318</v>
      </c>
      <c r="G223" s="235"/>
      <c r="H223" s="239">
        <v>3.21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176</v>
      </c>
      <c r="AU223" s="245" t="s">
        <v>88</v>
      </c>
      <c r="AV223" s="13" t="s">
        <v>88</v>
      </c>
      <c r="AW223" s="13" t="s">
        <v>37</v>
      </c>
      <c r="AX223" s="13" t="s">
        <v>76</v>
      </c>
      <c r="AY223" s="245" t="s">
        <v>164</v>
      </c>
    </row>
    <row r="224" s="13" customFormat="1">
      <c r="A224" s="13"/>
      <c r="B224" s="234"/>
      <c r="C224" s="235"/>
      <c r="D224" s="236" t="s">
        <v>176</v>
      </c>
      <c r="E224" s="237" t="s">
        <v>19</v>
      </c>
      <c r="F224" s="238" t="s">
        <v>319</v>
      </c>
      <c r="G224" s="235"/>
      <c r="H224" s="239">
        <v>3.202</v>
      </c>
      <c r="I224" s="240"/>
      <c r="J224" s="235"/>
      <c r="K224" s="235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176</v>
      </c>
      <c r="AU224" s="245" t="s">
        <v>88</v>
      </c>
      <c r="AV224" s="13" t="s">
        <v>88</v>
      </c>
      <c r="AW224" s="13" t="s">
        <v>37</v>
      </c>
      <c r="AX224" s="13" t="s">
        <v>76</v>
      </c>
      <c r="AY224" s="245" t="s">
        <v>164</v>
      </c>
    </row>
    <row r="225" s="15" customFormat="1">
      <c r="A225" s="15"/>
      <c r="B225" s="256"/>
      <c r="C225" s="257"/>
      <c r="D225" s="236" t="s">
        <v>176</v>
      </c>
      <c r="E225" s="258" t="s">
        <v>19</v>
      </c>
      <c r="F225" s="259" t="s">
        <v>185</v>
      </c>
      <c r="G225" s="257"/>
      <c r="H225" s="260">
        <v>11.727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6" t="s">
        <v>176</v>
      </c>
      <c r="AU225" s="266" t="s">
        <v>88</v>
      </c>
      <c r="AV225" s="15" t="s">
        <v>172</v>
      </c>
      <c r="AW225" s="15" t="s">
        <v>37</v>
      </c>
      <c r="AX225" s="15" t="s">
        <v>83</v>
      </c>
      <c r="AY225" s="266" t="s">
        <v>164</v>
      </c>
    </row>
    <row r="226" s="2" customFormat="1" ht="37.8" customHeight="1">
      <c r="A226" s="40"/>
      <c r="B226" s="41"/>
      <c r="C226" s="216" t="s">
        <v>320</v>
      </c>
      <c r="D226" s="216" t="s">
        <v>167</v>
      </c>
      <c r="E226" s="217" t="s">
        <v>321</v>
      </c>
      <c r="F226" s="218" t="s">
        <v>322</v>
      </c>
      <c r="G226" s="219" t="s">
        <v>170</v>
      </c>
      <c r="H226" s="220">
        <v>4.3570000000000002</v>
      </c>
      <c r="I226" s="221"/>
      <c r="J226" s="222">
        <f>ROUND(I226*H226,2)</f>
        <v>0</v>
      </c>
      <c r="K226" s="218" t="s">
        <v>171</v>
      </c>
      <c r="L226" s="46"/>
      <c r="M226" s="223" t="s">
        <v>19</v>
      </c>
      <c r="N226" s="224" t="s">
        <v>48</v>
      </c>
      <c r="O226" s="86"/>
      <c r="P226" s="225">
        <f>O226*H226</f>
        <v>0</v>
      </c>
      <c r="Q226" s="225">
        <v>0</v>
      </c>
      <c r="R226" s="225">
        <f>Q226*H226</f>
        <v>0</v>
      </c>
      <c r="S226" s="225">
        <v>0.087999999999999995</v>
      </c>
      <c r="T226" s="226">
        <f>S226*H226</f>
        <v>0.38341599999999998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7" t="s">
        <v>172</v>
      </c>
      <c r="AT226" s="227" t="s">
        <v>167</v>
      </c>
      <c r="AU226" s="227" t="s">
        <v>88</v>
      </c>
      <c r="AY226" s="19" t="s">
        <v>164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9" t="s">
        <v>88</v>
      </c>
      <c r="BK226" s="228">
        <f>ROUND(I226*H226,2)</f>
        <v>0</v>
      </c>
      <c r="BL226" s="19" t="s">
        <v>172</v>
      </c>
      <c r="BM226" s="227" t="s">
        <v>323</v>
      </c>
    </row>
    <row r="227" s="2" customFormat="1">
      <c r="A227" s="40"/>
      <c r="B227" s="41"/>
      <c r="C227" s="42"/>
      <c r="D227" s="229" t="s">
        <v>174</v>
      </c>
      <c r="E227" s="42"/>
      <c r="F227" s="230" t="s">
        <v>324</v>
      </c>
      <c r="G227" s="42"/>
      <c r="H227" s="42"/>
      <c r="I227" s="231"/>
      <c r="J227" s="42"/>
      <c r="K227" s="42"/>
      <c r="L227" s="46"/>
      <c r="M227" s="232"/>
      <c r="N227" s="23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174</v>
      </c>
      <c r="AU227" s="19" t="s">
        <v>88</v>
      </c>
    </row>
    <row r="228" s="13" customFormat="1">
      <c r="A228" s="13"/>
      <c r="B228" s="234"/>
      <c r="C228" s="235"/>
      <c r="D228" s="236" t="s">
        <v>176</v>
      </c>
      <c r="E228" s="237" t="s">
        <v>19</v>
      </c>
      <c r="F228" s="238" t="s">
        <v>325</v>
      </c>
      <c r="G228" s="235"/>
      <c r="H228" s="239">
        <v>1.9930000000000001</v>
      </c>
      <c r="I228" s="240"/>
      <c r="J228" s="235"/>
      <c r="K228" s="235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176</v>
      </c>
      <c r="AU228" s="245" t="s">
        <v>88</v>
      </c>
      <c r="AV228" s="13" t="s">
        <v>88</v>
      </c>
      <c r="AW228" s="13" t="s">
        <v>37</v>
      </c>
      <c r="AX228" s="13" t="s">
        <v>76</v>
      </c>
      <c r="AY228" s="245" t="s">
        <v>164</v>
      </c>
    </row>
    <row r="229" s="13" customFormat="1">
      <c r="A229" s="13"/>
      <c r="B229" s="234"/>
      <c r="C229" s="235"/>
      <c r="D229" s="236" t="s">
        <v>176</v>
      </c>
      <c r="E229" s="237" t="s">
        <v>19</v>
      </c>
      <c r="F229" s="238" t="s">
        <v>326</v>
      </c>
      <c r="G229" s="235"/>
      <c r="H229" s="239">
        <v>2.3639999999999999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176</v>
      </c>
      <c r="AU229" s="245" t="s">
        <v>88</v>
      </c>
      <c r="AV229" s="13" t="s">
        <v>88</v>
      </c>
      <c r="AW229" s="13" t="s">
        <v>37</v>
      </c>
      <c r="AX229" s="13" t="s">
        <v>76</v>
      </c>
      <c r="AY229" s="245" t="s">
        <v>164</v>
      </c>
    </row>
    <row r="230" s="15" customFormat="1">
      <c r="A230" s="15"/>
      <c r="B230" s="256"/>
      <c r="C230" s="257"/>
      <c r="D230" s="236" t="s">
        <v>176</v>
      </c>
      <c r="E230" s="258" t="s">
        <v>19</v>
      </c>
      <c r="F230" s="259" t="s">
        <v>185</v>
      </c>
      <c r="G230" s="257"/>
      <c r="H230" s="260">
        <v>4.3570000000000002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6" t="s">
        <v>176</v>
      </c>
      <c r="AU230" s="266" t="s">
        <v>88</v>
      </c>
      <c r="AV230" s="15" t="s">
        <v>172</v>
      </c>
      <c r="AW230" s="15" t="s">
        <v>37</v>
      </c>
      <c r="AX230" s="15" t="s">
        <v>83</v>
      </c>
      <c r="AY230" s="266" t="s">
        <v>164</v>
      </c>
    </row>
    <row r="231" s="2" customFormat="1" ht="37.8" customHeight="1">
      <c r="A231" s="40"/>
      <c r="B231" s="41"/>
      <c r="C231" s="216" t="s">
        <v>327</v>
      </c>
      <c r="D231" s="216" t="s">
        <v>167</v>
      </c>
      <c r="E231" s="217" t="s">
        <v>328</v>
      </c>
      <c r="F231" s="218" t="s">
        <v>329</v>
      </c>
      <c r="G231" s="219" t="s">
        <v>170</v>
      </c>
      <c r="H231" s="220">
        <v>69.890000000000001</v>
      </c>
      <c r="I231" s="221"/>
      <c r="J231" s="222">
        <f>ROUND(I231*H231,2)</f>
        <v>0</v>
      </c>
      <c r="K231" s="218" t="s">
        <v>171</v>
      </c>
      <c r="L231" s="46"/>
      <c r="M231" s="223" t="s">
        <v>19</v>
      </c>
      <c r="N231" s="224" t="s">
        <v>48</v>
      </c>
      <c r="O231" s="86"/>
      <c r="P231" s="225">
        <f>O231*H231</f>
        <v>0</v>
      </c>
      <c r="Q231" s="225">
        <v>0</v>
      </c>
      <c r="R231" s="225">
        <f>Q231*H231</f>
        <v>0</v>
      </c>
      <c r="S231" s="225">
        <v>0.050000000000000003</v>
      </c>
      <c r="T231" s="226">
        <f>S231*H231</f>
        <v>3.4945000000000004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7" t="s">
        <v>172</v>
      </c>
      <c r="AT231" s="227" t="s">
        <v>167</v>
      </c>
      <c r="AU231" s="227" t="s">
        <v>88</v>
      </c>
      <c r="AY231" s="19" t="s">
        <v>164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9" t="s">
        <v>88</v>
      </c>
      <c r="BK231" s="228">
        <f>ROUND(I231*H231,2)</f>
        <v>0</v>
      </c>
      <c r="BL231" s="19" t="s">
        <v>172</v>
      </c>
      <c r="BM231" s="227" t="s">
        <v>330</v>
      </c>
    </row>
    <row r="232" s="2" customFormat="1">
      <c r="A232" s="40"/>
      <c r="B232" s="41"/>
      <c r="C232" s="42"/>
      <c r="D232" s="229" t="s">
        <v>174</v>
      </c>
      <c r="E232" s="42"/>
      <c r="F232" s="230" t="s">
        <v>331</v>
      </c>
      <c r="G232" s="42"/>
      <c r="H232" s="42"/>
      <c r="I232" s="231"/>
      <c r="J232" s="42"/>
      <c r="K232" s="42"/>
      <c r="L232" s="46"/>
      <c r="M232" s="232"/>
      <c r="N232" s="23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174</v>
      </c>
      <c r="AU232" s="19" t="s">
        <v>88</v>
      </c>
    </row>
    <row r="233" s="13" customFormat="1">
      <c r="A233" s="13"/>
      <c r="B233" s="234"/>
      <c r="C233" s="235"/>
      <c r="D233" s="236" t="s">
        <v>176</v>
      </c>
      <c r="E233" s="237" t="s">
        <v>19</v>
      </c>
      <c r="F233" s="238" t="s">
        <v>280</v>
      </c>
      <c r="G233" s="235"/>
      <c r="H233" s="239">
        <v>69.890000000000001</v>
      </c>
      <c r="I233" s="240"/>
      <c r="J233" s="235"/>
      <c r="K233" s="235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176</v>
      </c>
      <c r="AU233" s="245" t="s">
        <v>88</v>
      </c>
      <c r="AV233" s="13" t="s">
        <v>88</v>
      </c>
      <c r="AW233" s="13" t="s">
        <v>37</v>
      </c>
      <c r="AX233" s="13" t="s">
        <v>83</v>
      </c>
      <c r="AY233" s="245" t="s">
        <v>164</v>
      </c>
    </row>
    <row r="234" s="2" customFormat="1" ht="37.8" customHeight="1">
      <c r="A234" s="40"/>
      <c r="B234" s="41"/>
      <c r="C234" s="216" t="s">
        <v>332</v>
      </c>
      <c r="D234" s="216" t="s">
        <v>167</v>
      </c>
      <c r="E234" s="217" t="s">
        <v>333</v>
      </c>
      <c r="F234" s="218" t="s">
        <v>334</v>
      </c>
      <c r="G234" s="219" t="s">
        <v>170</v>
      </c>
      <c r="H234" s="220">
        <v>231.19800000000001</v>
      </c>
      <c r="I234" s="221"/>
      <c r="J234" s="222">
        <f>ROUND(I234*H234,2)</f>
        <v>0</v>
      </c>
      <c r="K234" s="218" t="s">
        <v>171</v>
      </c>
      <c r="L234" s="46"/>
      <c r="M234" s="223" t="s">
        <v>19</v>
      </c>
      <c r="N234" s="224" t="s">
        <v>48</v>
      </c>
      <c r="O234" s="86"/>
      <c r="P234" s="225">
        <f>O234*H234</f>
        <v>0</v>
      </c>
      <c r="Q234" s="225">
        <v>0</v>
      </c>
      <c r="R234" s="225">
        <f>Q234*H234</f>
        <v>0</v>
      </c>
      <c r="S234" s="225">
        <v>0.045999999999999999</v>
      </c>
      <c r="T234" s="226">
        <f>S234*H234</f>
        <v>10.635108000000001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172</v>
      </c>
      <c r="AT234" s="227" t="s">
        <v>167</v>
      </c>
      <c r="AU234" s="227" t="s">
        <v>88</v>
      </c>
      <c r="AY234" s="19" t="s">
        <v>164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88</v>
      </c>
      <c r="BK234" s="228">
        <f>ROUND(I234*H234,2)</f>
        <v>0</v>
      </c>
      <c r="BL234" s="19" t="s">
        <v>172</v>
      </c>
      <c r="BM234" s="227" t="s">
        <v>335</v>
      </c>
    </row>
    <row r="235" s="2" customFormat="1">
      <c r="A235" s="40"/>
      <c r="B235" s="41"/>
      <c r="C235" s="42"/>
      <c r="D235" s="229" t="s">
        <v>174</v>
      </c>
      <c r="E235" s="42"/>
      <c r="F235" s="230" t="s">
        <v>336</v>
      </c>
      <c r="G235" s="42"/>
      <c r="H235" s="42"/>
      <c r="I235" s="231"/>
      <c r="J235" s="42"/>
      <c r="K235" s="42"/>
      <c r="L235" s="46"/>
      <c r="M235" s="232"/>
      <c r="N235" s="23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174</v>
      </c>
      <c r="AU235" s="19" t="s">
        <v>88</v>
      </c>
    </row>
    <row r="236" s="13" customFormat="1">
      <c r="A236" s="13"/>
      <c r="B236" s="234"/>
      <c r="C236" s="235"/>
      <c r="D236" s="236" t="s">
        <v>176</v>
      </c>
      <c r="E236" s="237" t="s">
        <v>19</v>
      </c>
      <c r="F236" s="238" t="s">
        <v>190</v>
      </c>
      <c r="G236" s="235"/>
      <c r="H236" s="239">
        <v>51.646000000000001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176</v>
      </c>
      <c r="AU236" s="245" t="s">
        <v>88</v>
      </c>
      <c r="AV236" s="13" t="s">
        <v>88</v>
      </c>
      <c r="AW236" s="13" t="s">
        <v>37</v>
      </c>
      <c r="AX236" s="13" t="s">
        <v>76</v>
      </c>
      <c r="AY236" s="245" t="s">
        <v>164</v>
      </c>
    </row>
    <row r="237" s="13" customFormat="1">
      <c r="A237" s="13"/>
      <c r="B237" s="234"/>
      <c r="C237" s="235"/>
      <c r="D237" s="236" t="s">
        <v>176</v>
      </c>
      <c r="E237" s="237" t="s">
        <v>19</v>
      </c>
      <c r="F237" s="238" t="s">
        <v>191</v>
      </c>
      <c r="G237" s="235"/>
      <c r="H237" s="239">
        <v>-3.2109999999999999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176</v>
      </c>
      <c r="AU237" s="245" t="s">
        <v>88</v>
      </c>
      <c r="AV237" s="13" t="s">
        <v>88</v>
      </c>
      <c r="AW237" s="13" t="s">
        <v>37</v>
      </c>
      <c r="AX237" s="13" t="s">
        <v>76</v>
      </c>
      <c r="AY237" s="245" t="s">
        <v>164</v>
      </c>
    </row>
    <row r="238" s="13" customFormat="1">
      <c r="A238" s="13"/>
      <c r="B238" s="234"/>
      <c r="C238" s="235"/>
      <c r="D238" s="236" t="s">
        <v>176</v>
      </c>
      <c r="E238" s="237" t="s">
        <v>19</v>
      </c>
      <c r="F238" s="238" t="s">
        <v>192</v>
      </c>
      <c r="G238" s="235"/>
      <c r="H238" s="239">
        <v>3.1499999999999999</v>
      </c>
      <c r="I238" s="240"/>
      <c r="J238" s="235"/>
      <c r="K238" s="235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176</v>
      </c>
      <c r="AU238" s="245" t="s">
        <v>88</v>
      </c>
      <c r="AV238" s="13" t="s">
        <v>88</v>
      </c>
      <c r="AW238" s="13" t="s">
        <v>37</v>
      </c>
      <c r="AX238" s="13" t="s">
        <v>76</v>
      </c>
      <c r="AY238" s="245" t="s">
        <v>164</v>
      </c>
    </row>
    <row r="239" s="13" customFormat="1">
      <c r="A239" s="13"/>
      <c r="B239" s="234"/>
      <c r="C239" s="235"/>
      <c r="D239" s="236" t="s">
        <v>176</v>
      </c>
      <c r="E239" s="237" t="s">
        <v>19</v>
      </c>
      <c r="F239" s="238" t="s">
        <v>193</v>
      </c>
      <c r="G239" s="235"/>
      <c r="H239" s="239">
        <v>-1.9870000000000001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176</v>
      </c>
      <c r="AU239" s="245" t="s">
        <v>88</v>
      </c>
      <c r="AV239" s="13" t="s">
        <v>88</v>
      </c>
      <c r="AW239" s="13" t="s">
        <v>37</v>
      </c>
      <c r="AX239" s="13" t="s">
        <v>76</v>
      </c>
      <c r="AY239" s="245" t="s">
        <v>164</v>
      </c>
    </row>
    <row r="240" s="13" customFormat="1">
      <c r="A240" s="13"/>
      <c r="B240" s="234"/>
      <c r="C240" s="235"/>
      <c r="D240" s="236" t="s">
        <v>176</v>
      </c>
      <c r="E240" s="237" t="s">
        <v>19</v>
      </c>
      <c r="F240" s="238" t="s">
        <v>194</v>
      </c>
      <c r="G240" s="235"/>
      <c r="H240" s="239">
        <v>3.4060000000000001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176</v>
      </c>
      <c r="AU240" s="245" t="s">
        <v>88</v>
      </c>
      <c r="AV240" s="13" t="s">
        <v>88</v>
      </c>
      <c r="AW240" s="13" t="s">
        <v>37</v>
      </c>
      <c r="AX240" s="13" t="s">
        <v>76</v>
      </c>
      <c r="AY240" s="245" t="s">
        <v>164</v>
      </c>
    </row>
    <row r="241" s="13" customFormat="1">
      <c r="A241" s="13"/>
      <c r="B241" s="234"/>
      <c r="C241" s="235"/>
      <c r="D241" s="236" t="s">
        <v>176</v>
      </c>
      <c r="E241" s="237" t="s">
        <v>19</v>
      </c>
      <c r="F241" s="238" t="s">
        <v>195</v>
      </c>
      <c r="G241" s="235"/>
      <c r="H241" s="239">
        <v>-2.024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176</v>
      </c>
      <c r="AU241" s="245" t="s">
        <v>88</v>
      </c>
      <c r="AV241" s="13" t="s">
        <v>88</v>
      </c>
      <c r="AW241" s="13" t="s">
        <v>37</v>
      </c>
      <c r="AX241" s="13" t="s">
        <v>76</v>
      </c>
      <c r="AY241" s="245" t="s">
        <v>164</v>
      </c>
    </row>
    <row r="242" s="13" customFormat="1">
      <c r="A242" s="13"/>
      <c r="B242" s="234"/>
      <c r="C242" s="235"/>
      <c r="D242" s="236" t="s">
        <v>176</v>
      </c>
      <c r="E242" s="237" t="s">
        <v>19</v>
      </c>
      <c r="F242" s="238" t="s">
        <v>196</v>
      </c>
      <c r="G242" s="235"/>
      <c r="H242" s="239">
        <v>58.249000000000002</v>
      </c>
      <c r="I242" s="240"/>
      <c r="J242" s="235"/>
      <c r="K242" s="235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176</v>
      </c>
      <c r="AU242" s="245" t="s">
        <v>88</v>
      </c>
      <c r="AV242" s="13" t="s">
        <v>88</v>
      </c>
      <c r="AW242" s="13" t="s">
        <v>37</v>
      </c>
      <c r="AX242" s="13" t="s">
        <v>76</v>
      </c>
      <c r="AY242" s="245" t="s">
        <v>164</v>
      </c>
    </row>
    <row r="243" s="13" customFormat="1">
      <c r="A243" s="13"/>
      <c r="B243" s="234"/>
      <c r="C243" s="235"/>
      <c r="D243" s="236" t="s">
        <v>176</v>
      </c>
      <c r="E243" s="237" t="s">
        <v>19</v>
      </c>
      <c r="F243" s="238" t="s">
        <v>193</v>
      </c>
      <c r="G243" s="235"/>
      <c r="H243" s="239">
        <v>-1.9870000000000001</v>
      </c>
      <c r="I243" s="240"/>
      <c r="J243" s="235"/>
      <c r="K243" s="235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176</v>
      </c>
      <c r="AU243" s="245" t="s">
        <v>88</v>
      </c>
      <c r="AV243" s="13" t="s">
        <v>88</v>
      </c>
      <c r="AW243" s="13" t="s">
        <v>37</v>
      </c>
      <c r="AX243" s="13" t="s">
        <v>76</v>
      </c>
      <c r="AY243" s="245" t="s">
        <v>164</v>
      </c>
    </row>
    <row r="244" s="13" customFormat="1">
      <c r="A244" s="13"/>
      <c r="B244" s="234"/>
      <c r="C244" s="235"/>
      <c r="D244" s="236" t="s">
        <v>176</v>
      </c>
      <c r="E244" s="237" t="s">
        <v>19</v>
      </c>
      <c r="F244" s="238" t="s">
        <v>197</v>
      </c>
      <c r="G244" s="235"/>
      <c r="H244" s="239">
        <v>-2.0630000000000002</v>
      </c>
      <c r="I244" s="240"/>
      <c r="J244" s="235"/>
      <c r="K244" s="235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176</v>
      </c>
      <c r="AU244" s="245" t="s">
        <v>88</v>
      </c>
      <c r="AV244" s="13" t="s">
        <v>88</v>
      </c>
      <c r="AW244" s="13" t="s">
        <v>37</v>
      </c>
      <c r="AX244" s="13" t="s">
        <v>76</v>
      </c>
      <c r="AY244" s="245" t="s">
        <v>164</v>
      </c>
    </row>
    <row r="245" s="13" customFormat="1">
      <c r="A245" s="13"/>
      <c r="B245" s="234"/>
      <c r="C245" s="235"/>
      <c r="D245" s="236" t="s">
        <v>176</v>
      </c>
      <c r="E245" s="237" t="s">
        <v>19</v>
      </c>
      <c r="F245" s="238" t="s">
        <v>198</v>
      </c>
      <c r="G245" s="235"/>
      <c r="H245" s="239">
        <v>-3.202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176</v>
      </c>
      <c r="AU245" s="245" t="s">
        <v>88</v>
      </c>
      <c r="AV245" s="13" t="s">
        <v>88</v>
      </c>
      <c r="AW245" s="13" t="s">
        <v>37</v>
      </c>
      <c r="AX245" s="13" t="s">
        <v>76</v>
      </c>
      <c r="AY245" s="245" t="s">
        <v>164</v>
      </c>
    </row>
    <row r="246" s="13" customFormat="1">
      <c r="A246" s="13"/>
      <c r="B246" s="234"/>
      <c r="C246" s="235"/>
      <c r="D246" s="236" t="s">
        <v>176</v>
      </c>
      <c r="E246" s="237" t="s">
        <v>19</v>
      </c>
      <c r="F246" s="238" t="s">
        <v>199</v>
      </c>
      <c r="G246" s="235"/>
      <c r="H246" s="239">
        <v>1.5840000000000001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176</v>
      </c>
      <c r="AU246" s="245" t="s">
        <v>88</v>
      </c>
      <c r="AV246" s="13" t="s">
        <v>88</v>
      </c>
      <c r="AW246" s="13" t="s">
        <v>37</v>
      </c>
      <c r="AX246" s="13" t="s">
        <v>76</v>
      </c>
      <c r="AY246" s="245" t="s">
        <v>164</v>
      </c>
    </row>
    <row r="247" s="13" customFormat="1">
      <c r="A247" s="13"/>
      <c r="B247" s="234"/>
      <c r="C247" s="235"/>
      <c r="D247" s="236" t="s">
        <v>176</v>
      </c>
      <c r="E247" s="237" t="s">
        <v>19</v>
      </c>
      <c r="F247" s="238" t="s">
        <v>200</v>
      </c>
      <c r="G247" s="235"/>
      <c r="H247" s="239">
        <v>52.234999999999999</v>
      </c>
      <c r="I247" s="240"/>
      <c r="J247" s="235"/>
      <c r="K247" s="235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176</v>
      </c>
      <c r="AU247" s="245" t="s">
        <v>88</v>
      </c>
      <c r="AV247" s="13" t="s">
        <v>88</v>
      </c>
      <c r="AW247" s="13" t="s">
        <v>37</v>
      </c>
      <c r="AX247" s="13" t="s">
        <v>76</v>
      </c>
      <c r="AY247" s="245" t="s">
        <v>164</v>
      </c>
    </row>
    <row r="248" s="13" customFormat="1">
      <c r="A248" s="13"/>
      <c r="B248" s="234"/>
      <c r="C248" s="235"/>
      <c r="D248" s="236" t="s">
        <v>176</v>
      </c>
      <c r="E248" s="237" t="s">
        <v>19</v>
      </c>
      <c r="F248" s="238" t="s">
        <v>201</v>
      </c>
      <c r="G248" s="235"/>
      <c r="H248" s="239">
        <v>-1.9690000000000001</v>
      </c>
      <c r="I248" s="240"/>
      <c r="J248" s="235"/>
      <c r="K248" s="235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176</v>
      </c>
      <c r="AU248" s="245" t="s">
        <v>88</v>
      </c>
      <c r="AV248" s="13" t="s">
        <v>88</v>
      </c>
      <c r="AW248" s="13" t="s">
        <v>37</v>
      </c>
      <c r="AX248" s="13" t="s">
        <v>76</v>
      </c>
      <c r="AY248" s="245" t="s">
        <v>164</v>
      </c>
    </row>
    <row r="249" s="13" customFormat="1">
      <c r="A249" s="13"/>
      <c r="B249" s="234"/>
      <c r="C249" s="235"/>
      <c r="D249" s="236" t="s">
        <v>176</v>
      </c>
      <c r="E249" s="237" t="s">
        <v>19</v>
      </c>
      <c r="F249" s="238" t="s">
        <v>202</v>
      </c>
      <c r="G249" s="235"/>
      <c r="H249" s="239">
        <v>3.3799999999999999</v>
      </c>
      <c r="I249" s="240"/>
      <c r="J249" s="235"/>
      <c r="K249" s="235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176</v>
      </c>
      <c r="AU249" s="245" t="s">
        <v>88</v>
      </c>
      <c r="AV249" s="13" t="s">
        <v>88</v>
      </c>
      <c r="AW249" s="13" t="s">
        <v>37</v>
      </c>
      <c r="AX249" s="13" t="s">
        <v>76</v>
      </c>
      <c r="AY249" s="245" t="s">
        <v>164</v>
      </c>
    </row>
    <row r="250" s="13" customFormat="1">
      <c r="A250" s="13"/>
      <c r="B250" s="234"/>
      <c r="C250" s="235"/>
      <c r="D250" s="236" t="s">
        <v>176</v>
      </c>
      <c r="E250" s="237" t="s">
        <v>19</v>
      </c>
      <c r="F250" s="238" t="s">
        <v>197</v>
      </c>
      <c r="G250" s="235"/>
      <c r="H250" s="239">
        <v>-2.0630000000000002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176</v>
      </c>
      <c r="AU250" s="245" t="s">
        <v>88</v>
      </c>
      <c r="AV250" s="13" t="s">
        <v>88</v>
      </c>
      <c r="AW250" s="13" t="s">
        <v>37</v>
      </c>
      <c r="AX250" s="13" t="s">
        <v>76</v>
      </c>
      <c r="AY250" s="245" t="s">
        <v>164</v>
      </c>
    </row>
    <row r="251" s="13" customFormat="1">
      <c r="A251" s="13"/>
      <c r="B251" s="234"/>
      <c r="C251" s="235"/>
      <c r="D251" s="236" t="s">
        <v>176</v>
      </c>
      <c r="E251" s="237" t="s">
        <v>19</v>
      </c>
      <c r="F251" s="238" t="s">
        <v>203</v>
      </c>
      <c r="G251" s="235"/>
      <c r="H251" s="239">
        <v>1.0549999999999999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176</v>
      </c>
      <c r="AU251" s="245" t="s">
        <v>88</v>
      </c>
      <c r="AV251" s="13" t="s">
        <v>88</v>
      </c>
      <c r="AW251" s="13" t="s">
        <v>37</v>
      </c>
      <c r="AX251" s="13" t="s">
        <v>76</v>
      </c>
      <c r="AY251" s="245" t="s">
        <v>164</v>
      </c>
    </row>
    <row r="252" s="13" customFormat="1">
      <c r="A252" s="13"/>
      <c r="B252" s="234"/>
      <c r="C252" s="235"/>
      <c r="D252" s="236" t="s">
        <v>176</v>
      </c>
      <c r="E252" s="237" t="s">
        <v>19</v>
      </c>
      <c r="F252" s="238" t="s">
        <v>204</v>
      </c>
      <c r="G252" s="235"/>
      <c r="H252" s="239">
        <v>-3.21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176</v>
      </c>
      <c r="AU252" s="245" t="s">
        <v>88</v>
      </c>
      <c r="AV252" s="13" t="s">
        <v>88</v>
      </c>
      <c r="AW252" s="13" t="s">
        <v>37</v>
      </c>
      <c r="AX252" s="13" t="s">
        <v>76</v>
      </c>
      <c r="AY252" s="245" t="s">
        <v>164</v>
      </c>
    </row>
    <row r="253" s="13" customFormat="1">
      <c r="A253" s="13"/>
      <c r="B253" s="234"/>
      <c r="C253" s="235"/>
      <c r="D253" s="236" t="s">
        <v>176</v>
      </c>
      <c r="E253" s="237" t="s">
        <v>19</v>
      </c>
      <c r="F253" s="238" t="s">
        <v>205</v>
      </c>
      <c r="G253" s="235"/>
      <c r="H253" s="239">
        <v>1.5569999999999999</v>
      </c>
      <c r="I253" s="240"/>
      <c r="J253" s="235"/>
      <c r="K253" s="235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176</v>
      </c>
      <c r="AU253" s="245" t="s">
        <v>88</v>
      </c>
      <c r="AV253" s="13" t="s">
        <v>88</v>
      </c>
      <c r="AW253" s="13" t="s">
        <v>37</v>
      </c>
      <c r="AX253" s="13" t="s">
        <v>76</v>
      </c>
      <c r="AY253" s="245" t="s">
        <v>164</v>
      </c>
    </row>
    <row r="254" s="13" customFormat="1">
      <c r="A254" s="13"/>
      <c r="B254" s="234"/>
      <c r="C254" s="235"/>
      <c r="D254" s="236" t="s">
        <v>176</v>
      </c>
      <c r="E254" s="237" t="s">
        <v>19</v>
      </c>
      <c r="F254" s="238" t="s">
        <v>206</v>
      </c>
      <c r="G254" s="235"/>
      <c r="H254" s="239">
        <v>31.186</v>
      </c>
      <c r="I254" s="240"/>
      <c r="J254" s="235"/>
      <c r="K254" s="235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176</v>
      </c>
      <c r="AU254" s="245" t="s">
        <v>88</v>
      </c>
      <c r="AV254" s="13" t="s">
        <v>88</v>
      </c>
      <c r="AW254" s="13" t="s">
        <v>37</v>
      </c>
      <c r="AX254" s="13" t="s">
        <v>76</v>
      </c>
      <c r="AY254" s="245" t="s">
        <v>164</v>
      </c>
    </row>
    <row r="255" s="13" customFormat="1">
      <c r="A255" s="13"/>
      <c r="B255" s="234"/>
      <c r="C255" s="235"/>
      <c r="D255" s="236" t="s">
        <v>176</v>
      </c>
      <c r="E255" s="237" t="s">
        <v>19</v>
      </c>
      <c r="F255" s="238" t="s">
        <v>207</v>
      </c>
      <c r="G255" s="235"/>
      <c r="H255" s="239">
        <v>-2.8700000000000001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176</v>
      </c>
      <c r="AU255" s="245" t="s">
        <v>88</v>
      </c>
      <c r="AV255" s="13" t="s">
        <v>88</v>
      </c>
      <c r="AW255" s="13" t="s">
        <v>37</v>
      </c>
      <c r="AX255" s="13" t="s">
        <v>76</v>
      </c>
      <c r="AY255" s="245" t="s">
        <v>164</v>
      </c>
    </row>
    <row r="256" s="13" customFormat="1">
      <c r="A256" s="13"/>
      <c r="B256" s="234"/>
      <c r="C256" s="235"/>
      <c r="D256" s="236" t="s">
        <v>176</v>
      </c>
      <c r="E256" s="237" t="s">
        <v>19</v>
      </c>
      <c r="F256" s="238" t="s">
        <v>195</v>
      </c>
      <c r="G256" s="235"/>
      <c r="H256" s="239">
        <v>-2.024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176</v>
      </c>
      <c r="AU256" s="245" t="s">
        <v>88</v>
      </c>
      <c r="AV256" s="13" t="s">
        <v>88</v>
      </c>
      <c r="AW256" s="13" t="s">
        <v>37</v>
      </c>
      <c r="AX256" s="13" t="s">
        <v>76</v>
      </c>
      <c r="AY256" s="245" t="s">
        <v>164</v>
      </c>
    </row>
    <row r="257" s="13" customFormat="1">
      <c r="A257" s="13"/>
      <c r="B257" s="234"/>
      <c r="C257" s="235"/>
      <c r="D257" s="236" t="s">
        <v>176</v>
      </c>
      <c r="E257" s="237" t="s">
        <v>19</v>
      </c>
      <c r="F257" s="238" t="s">
        <v>208</v>
      </c>
      <c r="G257" s="235"/>
      <c r="H257" s="239">
        <v>1.042</v>
      </c>
      <c r="I257" s="240"/>
      <c r="J257" s="235"/>
      <c r="K257" s="235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176</v>
      </c>
      <c r="AU257" s="245" t="s">
        <v>88</v>
      </c>
      <c r="AV257" s="13" t="s">
        <v>88</v>
      </c>
      <c r="AW257" s="13" t="s">
        <v>37</v>
      </c>
      <c r="AX257" s="13" t="s">
        <v>76</v>
      </c>
      <c r="AY257" s="245" t="s">
        <v>164</v>
      </c>
    </row>
    <row r="258" s="13" customFormat="1">
      <c r="A258" s="13"/>
      <c r="B258" s="234"/>
      <c r="C258" s="235"/>
      <c r="D258" s="236" t="s">
        <v>176</v>
      </c>
      <c r="E258" s="237" t="s">
        <v>19</v>
      </c>
      <c r="F258" s="238" t="s">
        <v>201</v>
      </c>
      <c r="G258" s="235"/>
      <c r="H258" s="239">
        <v>-1.9690000000000001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176</v>
      </c>
      <c r="AU258" s="245" t="s">
        <v>88</v>
      </c>
      <c r="AV258" s="13" t="s">
        <v>88</v>
      </c>
      <c r="AW258" s="13" t="s">
        <v>37</v>
      </c>
      <c r="AX258" s="13" t="s">
        <v>76</v>
      </c>
      <c r="AY258" s="245" t="s">
        <v>164</v>
      </c>
    </row>
    <row r="259" s="13" customFormat="1">
      <c r="A259" s="13"/>
      <c r="B259" s="234"/>
      <c r="C259" s="235"/>
      <c r="D259" s="236" t="s">
        <v>176</v>
      </c>
      <c r="E259" s="237" t="s">
        <v>19</v>
      </c>
      <c r="F259" s="238" t="s">
        <v>209</v>
      </c>
      <c r="G259" s="235"/>
      <c r="H259" s="239">
        <v>-2.2000000000000002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176</v>
      </c>
      <c r="AU259" s="245" t="s">
        <v>88</v>
      </c>
      <c r="AV259" s="13" t="s">
        <v>88</v>
      </c>
      <c r="AW259" s="13" t="s">
        <v>37</v>
      </c>
      <c r="AX259" s="13" t="s">
        <v>76</v>
      </c>
      <c r="AY259" s="245" t="s">
        <v>164</v>
      </c>
    </row>
    <row r="260" s="13" customFormat="1">
      <c r="A260" s="13"/>
      <c r="B260" s="234"/>
      <c r="C260" s="235"/>
      <c r="D260" s="236" t="s">
        <v>176</v>
      </c>
      <c r="E260" s="237" t="s">
        <v>19</v>
      </c>
      <c r="F260" s="238" t="s">
        <v>210</v>
      </c>
      <c r="G260" s="235"/>
      <c r="H260" s="239">
        <v>1.8899999999999999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176</v>
      </c>
      <c r="AU260" s="245" t="s">
        <v>88</v>
      </c>
      <c r="AV260" s="13" t="s">
        <v>88</v>
      </c>
      <c r="AW260" s="13" t="s">
        <v>37</v>
      </c>
      <c r="AX260" s="13" t="s">
        <v>76</v>
      </c>
      <c r="AY260" s="245" t="s">
        <v>164</v>
      </c>
    </row>
    <row r="261" s="13" customFormat="1">
      <c r="A261" s="13"/>
      <c r="B261" s="234"/>
      <c r="C261" s="235"/>
      <c r="D261" s="236" t="s">
        <v>176</v>
      </c>
      <c r="E261" s="237" t="s">
        <v>19</v>
      </c>
      <c r="F261" s="238" t="s">
        <v>211</v>
      </c>
      <c r="G261" s="235"/>
      <c r="H261" s="239">
        <v>36.301000000000002</v>
      </c>
      <c r="I261" s="240"/>
      <c r="J261" s="235"/>
      <c r="K261" s="235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176</v>
      </c>
      <c r="AU261" s="245" t="s">
        <v>88</v>
      </c>
      <c r="AV261" s="13" t="s">
        <v>88</v>
      </c>
      <c r="AW261" s="13" t="s">
        <v>37</v>
      </c>
      <c r="AX261" s="13" t="s">
        <v>76</v>
      </c>
      <c r="AY261" s="245" t="s">
        <v>164</v>
      </c>
    </row>
    <row r="262" s="13" customFormat="1">
      <c r="A262" s="13"/>
      <c r="B262" s="234"/>
      <c r="C262" s="235"/>
      <c r="D262" s="236" t="s">
        <v>176</v>
      </c>
      <c r="E262" s="237" t="s">
        <v>19</v>
      </c>
      <c r="F262" s="238" t="s">
        <v>212</v>
      </c>
      <c r="G262" s="235"/>
      <c r="H262" s="239">
        <v>-1.6160000000000001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176</v>
      </c>
      <c r="AU262" s="245" t="s">
        <v>88</v>
      </c>
      <c r="AV262" s="13" t="s">
        <v>88</v>
      </c>
      <c r="AW262" s="13" t="s">
        <v>37</v>
      </c>
      <c r="AX262" s="13" t="s">
        <v>76</v>
      </c>
      <c r="AY262" s="245" t="s">
        <v>164</v>
      </c>
    </row>
    <row r="263" s="13" customFormat="1">
      <c r="A263" s="13"/>
      <c r="B263" s="234"/>
      <c r="C263" s="235"/>
      <c r="D263" s="236" t="s">
        <v>176</v>
      </c>
      <c r="E263" s="237" t="s">
        <v>19</v>
      </c>
      <c r="F263" s="238" t="s">
        <v>213</v>
      </c>
      <c r="G263" s="235"/>
      <c r="H263" s="239">
        <v>-2.0880000000000001</v>
      </c>
      <c r="I263" s="240"/>
      <c r="J263" s="235"/>
      <c r="K263" s="235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176</v>
      </c>
      <c r="AU263" s="245" t="s">
        <v>88</v>
      </c>
      <c r="AV263" s="13" t="s">
        <v>88</v>
      </c>
      <c r="AW263" s="13" t="s">
        <v>37</v>
      </c>
      <c r="AX263" s="13" t="s">
        <v>76</v>
      </c>
      <c r="AY263" s="245" t="s">
        <v>164</v>
      </c>
    </row>
    <row r="264" s="13" customFormat="1">
      <c r="A264" s="13"/>
      <c r="B264" s="234"/>
      <c r="C264" s="235"/>
      <c r="D264" s="236" t="s">
        <v>176</v>
      </c>
      <c r="E264" s="237" t="s">
        <v>19</v>
      </c>
      <c r="F264" s="238" t="s">
        <v>214</v>
      </c>
      <c r="G264" s="235"/>
      <c r="H264" s="239">
        <v>0.93600000000000005</v>
      </c>
      <c r="I264" s="240"/>
      <c r="J264" s="235"/>
      <c r="K264" s="235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176</v>
      </c>
      <c r="AU264" s="245" t="s">
        <v>88</v>
      </c>
      <c r="AV264" s="13" t="s">
        <v>88</v>
      </c>
      <c r="AW264" s="13" t="s">
        <v>37</v>
      </c>
      <c r="AX264" s="13" t="s">
        <v>76</v>
      </c>
      <c r="AY264" s="245" t="s">
        <v>164</v>
      </c>
    </row>
    <row r="265" s="13" customFormat="1">
      <c r="A265" s="13"/>
      <c r="B265" s="234"/>
      <c r="C265" s="235"/>
      <c r="D265" s="236" t="s">
        <v>176</v>
      </c>
      <c r="E265" s="237" t="s">
        <v>19</v>
      </c>
      <c r="F265" s="238" t="s">
        <v>215</v>
      </c>
      <c r="G265" s="235"/>
      <c r="H265" s="239">
        <v>19.498999999999999</v>
      </c>
      <c r="I265" s="240"/>
      <c r="J265" s="235"/>
      <c r="K265" s="235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176</v>
      </c>
      <c r="AU265" s="245" t="s">
        <v>88</v>
      </c>
      <c r="AV265" s="13" t="s">
        <v>88</v>
      </c>
      <c r="AW265" s="13" t="s">
        <v>37</v>
      </c>
      <c r="AX265" s="13" t="s">
        <v>76</v>
      </c>
      <c r="AY265" s="245" t="s">
        <v>164</v>
      </c>
    </row>
    <row r="266" s="13" customFormat="1">
      <c r="A266" s="13"/>
      <c r="B266" s="234"/>
      <c r="C266" s="235"/>
      <c r="D266" s="236" t="s">
        <v>176</v>
      </c>
      <c r="E266" s="237" t="s">
        <v>19</v>
      </c>
      <c r="F266" s="238" t="s">
        <v>216</v>
      </c>
      <c r="G266" s="235"/>
      <c r="H266" s="239">
        <v>-1.4350000000000001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176</v>
      </c>
      <c r="AU266" s="245" t="s">
        <v>88</v>
      </c>
      <c r="AV266" s="13" t="s">
        <v>88</v>
      </c>
      <c r="AW266" s="13" t="s">
        <v>37</v>
      </c>
      <c r="AX266" s="13" t="s">
        <v>76</v>
      </c>
      <c r="AY266" s="245" t="s">
        <v>164</v>
      </c>
    </row>
    <row r="267" s="15" customFormat="1">
      <c r="A267" s="15"/>
      <c r="B267" s="256"/>
      <c r="C267" s="257"/>
      <c r="D267" s="236" t="s">
        <v>176</v>
      </c>
      <c r="E267" s="258" t="s">
        <v>19</v>
      </c>
      <c r="F267" s="259" t="s">
        <v>185</v>
      </c>
      <c r="G267" s="257"/>
      <c r="H267" s="260">
        <v>231.19800000000001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6" t="s">
        <v>176</v>
      </c>
      <c r="AU267" s="266" t="s">
        <v>88</v>
      </c>
      <c r="AV267" s="15" t="s">
        <v>172</v>
      </c>
      <c r="AW267" s="15" t="s">
        <v>37</v>
      </c>
      <c r="AX267" s="15" t="s">
        <v>83</v>
      </c>
      <c r="AY267" s="266" t="s">
        <v>164</v>
      </c>
    </row>
    <row r="268" s="2" customFormat="1" ht="37.8" customHeight="1">
      <c r="A268" s="40"/>
      <c r="B268" s="41"/>
      <c r="C268" s="216" t="s">
        <v>337</v>
      </c>
      <c r="D268" s="216" t="s">
        <v>167</v>
      </c>
      <c r="E268" s="217" t="s">
        <v>338</v>
      </c>
      <c r="F268" s="218" t="s">
        <v>339</v>
      </c>
      <c r="G268" s="219" t="s">
        <v>170</v>
      </c>
      <c r="H268" s="220">
        <v>20.213000000000001</v>
      </c>
      <c r="I268" s="221"/>
      <c r="J268" s="222">
        <f>ROUND(I268*H268,2)</f>
        <v>0</v>
      </c>
      <c r="K268" s="218" t="s">
        <v>171</v>
      </c>
      <c r="L268" s="46"/>
      <c r="M268" s="223" t="s">
        <v>19</v>
      </c>
      <c r="N268" s="224" t="s">
        <v>48</v>
      </c>
      <c r="O268" s="86"/>
      <c r="P268" s="225">
        <f>O268*H268</f>
        <v>0</v>
      </c>
      <c r="Q268" s="225">
        <v>0</v>
      </c>
      <c r="R268" s="225">
        <f>Q268*H268</f>
        <v>0</v>
      </c>
      <c r="S268" s="225">
        <v>0.068000000000000005</v>
      </c>
      <c r="T268" s="226">
        <f>S268*H268</f>
        <v>1.3744840000000003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7" t="s">
        <v>172</v>
      </c>
      <c r="AT268" s="227" t="s">
        <v>167</v>
      </c>
      <c r="AU268" s="227" t="s">
        <v>88</v>
      </c>
      <c r="AY268" s="19" t="s">
        <v>164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9" t="s">
        <v>88</v>
      </c>
      <c r="BK268" s="228">
        <f>ROUND(I268*H268,2)</f>
        <v>0</v>
      </c>
      <c r="BL268" s="19" t="s">
        <v>172</v>
      </c>
      <c r="BM268" s="227" t="s">
        <v>340</v>
      </c>
    </row>
    <row r="269" s="2" customFormat="1">
      <c r="A269" s="40"/>
      <c r="B269" s="41"/>
      <c r="C269" s="42"/>
      <c r="D269" s="229" t="s">
        <v>174</v>
      </c>
      <c r="E269" s="42"/>
      <c r="F269" s="230" t="s">
        <v>341</v>
      </c>
      <c r="G269" s="42"/>
      <c r="H269" s="42"/>
      <c r="I269" s="231"/>
      <c r="J269" s="42"/>
      <c r="K269" s="42"/>
      <c r="L269" s="46"/>
      <c r="M269" s="232"/>
      <c r="N269" s="23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174</v>
      </c>
      <c r="AU269" s="19" t="s">
        <v>88</v>
      </c>
    </row>
    <row r="270" s="13" customFormat="1">
      <c r="A270" s="13"/>
      <c r="B270" s="234"/>
      <c r="C270" s="235"/>
      <c r="D270" s="236" t="s">
        <v>176</v>
      </c>
      <c r="E270" s="237" t="s">
        <v>19</v>
      </c>
      <c r="F270" s="238" t="s">
        <v>342</v>
      </c>
      <c r="G270" s="235"/>
      <c r="H270" s="239">
        <v>14.313000000000001</v>
      </c>
      <c r="I270" s="240"/>
      <c r="J270" s="235"/>
      <c r="K270" s="235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176</v>
      </c>
      <c r="AU270" s="245" t="s">
        <v>88</v>
      </c>
      <c r="AV270" s="13" t="s">
        <v>88</v>
      </c>
      <c r="AW270" s="13" t="s">
        <v>37</v>
      </c>
      <c r="AX270" s="13" t="s">
        <v>76</v>
      </c>
      <c r="AY270" s="245" t="s">
        <v>164</v>
      </c>
    </row>
    <row r="271" s="13" customFormat="1">
      <c r="A271" s="13"/>
      <c r="B271" s="234"/>
      <c r="C271" s="235"/>
      <c r="D271" s="236" t="s">
        <v>176</v>
      </c>
      <c r="E271" s="237" t="s">
        <v>19</v>
      </c>
      <c r="F271" s="238" t="s">
        <v>343</v>
      </c>
      <c r="G271" s="235"/>
      <c r="H271" s="239">
        <v>4.7599999999999998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176</v>
      </c>
      <c r="AU271" s="245" t="s">
        <v>88</v>
      </c>
      <c r="AV271" s="13" t="s">
        <v>88</v>
      </c>
      <c r="AW271" s="13" t="s">
        <v>37</v>
      </c>
      <c r="AX271" s="13" t="s">
        <v>76</v>
      </c>
      <c r="AY271" s="245" t="s">
        <v>164</v>
      </c>
    </row>
    <row r="272" s="13" customFormat="1">
      <c r="A272" s="13"/>
      <c r="B272" s="234"/>
      <c r="C272" s="235"/>
      <c r="D272" s="236" t="s">
        <v>176</v>
      </c>
      <c r="E272" s="237" t="s">
        <v>19</v>
      </c>
      <c r="F272" s="238" t="s">
        <v>344</v>
      </c>
      <c r="G272" s="235"/>
      <c r="H272" s="239">
        <v>1.1399999999999999</v>
      </c>
      <c r="I272" s="240"/>
      <c r="J272" s="235"/>
      <c r="K272" s="235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176</v>
      </c>
      <c r="AU272" s="245" t="s">
        <v>88</v>
      </c>
      <c r="AV272" s="13" t="s">
        <v>88</v>
      </c>
      <c r="AW272" s="13" t="s">
        <v>37</v>
      </c>
      <c r="AX272" s="13" t="s">
        <v>76</v>
      </c>
      <c r="AY272" s="245" t="s">
        <v>164</v>
      </c>
    </row>
    <row r="273" s="15" customFormat="1">
      <c r="A273" s="15"/>
      <c r="B273" s="256"/>
      <c r="C273" s="257"/>
      <c r="D273" s="236" t="s">
        <v>176</v>
      </c>
      <c r="E273" s="258" t="s">
        <v>19</v>
      </c>
      <c r="F273" s="259" t="s">
        <v>185</v>
      </c>
      <c r="G273" s="257"/>
      <c r="H273" s="260">
        <v>20.213000000000001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6" t="s">
        <v>176</v>
      </c>
      <c r="AU273" s="266" t="s">
        <v>88</v>
      </c>
      <c r="AV273" s="15" t="s">
        <v>172</v>
      </c>
      <c r="AW273" s="15" t="s">
        <v>37</v>
      </c>
      <c r="AX273" s="15" t="s">
        <v>83</v>
      </c>
      <c r="AY273" s="266" t="s">
        <v>164</v>
      </c>
    </row>
    <row r="274" s="12" customFormat="1" ht="22.8" customHeight="1">
      <c r="A274" s="12"/>
      <c r="B274" s="200"/>
      <c r="C274" s="201"/>
      <c r="D274" s="202" t="s">
        <v>75</v>
      </c>
      <c r="E274" s="214" t="s">
        <v>345</v>
      </c>
      <c r="F274" s="214" t="s">
        <v>346</v>
      </c>
      <c r="G274" s="201"/>
      <c r="H274" s="201"/>
      <c r="I274" s="204"/>
      <c r="J274" s="215">
        <f>BK274</f>
        <v>0</v>
      </c>
      <c r="K274" s="201"/>
      <c r="L274" s="206"/>
      <c r="M274" s="207"/>
      <c r="N274" s="208"/>
      <c r="O274" s="208"/>
      <c r="P274" s="209">
        <f>SUM(P275:P283)</f>
        <v>0</v>
      </c>
      <c r="Q274" s="208"/>
      <c r="R274" s="209">
        <f>SUM(R275:R283)</f>
        <v>0</v>
      </c>
      <c r="S274" s="208"/>
      <c r="T274" s="210">
        <f>SUM(T275:T283)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1" t="s">
        <v>83</v>
      </c>
      <c r="AT274" s="212" t="s">
        <v>75</v>
      </c>
      <c r="AU274" s="212" t="s">
        <v>83</v>
      </c>
      <c r="AY274" s="211" t="s">
        <v>164</v>
      </c>
      <c r="BK274" s="213">
        <f>SUM(BK275:BK283)</f>
        <v>0</v>
      </c>
    </row>
    <row r="275" s="2" customFormat="1" ht="37.8" customHeight="1">
      <c r="A275" s="40"/>
      <c r="B275" s="41"/>
      <c r="C275" s="216" t="s">
        <v>7</v>
      </c>
      <c r="D275" s="216" t="s">
        <v>167</v>
      </c>
      <c r="E275" s="217" t="s">
        <v>347</v>
      </c>
      <c r="F275" s="218" t="s">
        <v>348</v>
      </c>
      <c r="G275" s="219" t="s">
        <v>349</v>
      </c>
      <c r="H275" s="220">
        <v>33.154000000000003</v>
      </c>
      <c r="I275" s="221"/>
      <c r="J275" s="222">
        <f>ROUND(I275*H275,2)</f>
        <v>0</v>
      </c>
      <c r="K275" s="218" t="s">
        <v>171</v>
      </c>
      <c r="L275" s="46"/>
      <c r="M275" s="223" t="s">
        <v>19</v>
      </c>
      <c r="N275" s="224" t="s">
        <v>48</v>
      </c>
      <c r="O275" s="86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7" t="s">
        <v>172</v>
      </c>
      <c r="AT275" s="227" t="s">
        <v>167</v>
      </c>
      <c r="AU275" s="227" t="s">
        <v>88</v>
      </c>
      <c r="AY275" s="19" t="s">
        <v>164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9" t="s">
        <v>88</v>
      </c>
      <c r="BK275" s="228">
        <f>ROUND(I275*H275,2)</f>
        <v>0</v>
      </c>
      <c r="BL275" s="19" t="s">
        <v>172</v>
      </c>
      <c r="BM275" s="227" t="s">
        <v>350</v>
      </c>
    </row>
    <row r="276" s="2" customFormat="1">
      <c r="A276" s="40"/>
      <c r="B276" s="41"/>
      <c r="C276" s="42"/>
      <c r="D276" s="229" t="s">
        <v>174</v>
      </c>
      <c r="E276" s="42"/>
      <c r="F276" s="230" t="s">
        <v>351</v>
      </c>
      <c r="G276" s="42"/>
      <c r="H276" s="42"/>
      <c r="I276" s="231"/>
      <c r="J276" s="42"/>
      <c r="K276" s="42"/>
      <c r="L276" s="46"/>
      <c r="M276" s="232"/>
      <c r="N276" s="23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174</v>
      </c>
      <c r="AU276" s="19" t="s">
        <v>88</v>
      </c>
    </row>
    <row r="277" s="2" customFormat="1" ht="33" customHeight="1">
      <c r="A277" s="40"/>
      <c r="B277" s="41"/>
      <c r="C277" s="216" t="s">
        <v>352</v>
      </c>
      <c r="D277" s="216" t="s">
        <v>167</v>
      </c>
      <c r="E277" s="217" t="s">
        <v>353</v>
      </c>
      <c r="F277" s="218" t="s">
        <v>354</v>
      </c>
      <c r="G277" s="219" t="s">
        <v>349</v>
      </c>
      <c r="H277" s="220">
        <v>33.154000000000003</v>
      </c>
      <c r="I277" s="221"/>
      <c r="J277" s="222">
        <f>ROUND(I277*H277,2)</f>
        <v>0</v>
      </c>
      <c r="K277" s="218" t="s">
        <v>171</v>
      </c>
      <c r="L277" s="46"/>
      <c r="M277" s="223" t="s">
        <v>19</v>
      </c>
      <c r="N277" s="224" t="s">
        <v>48</v>
      </c>
      <c r="O277" s="86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7" t="s">
        <v>172</v>
      </c>
      <c r="AT277" s="227" t="s">
        <v>167</v>
      </c>
      <c r="AU277" s="227" t="s">
        <v>88</v>
      </c>
      <c r="AY277" s="19" t="s">
        <v>164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9" t="s">
        <v>88</v>
      </c>
      <c r="BK277" s="228">
        <f>ROUND(I277*H277,2)</f>
        <v>0</v>
      </c>
      <c r="BL277" s="19" t="s">
        <v>172</v>
      </c>
      <c r="BM277" s="227" t="s">
        <v>355</v>
      </c>
    </row>
    <row r="278" s="2" customFormat="1">
      <c r="A278" s="40"/>
      <c r="B278" s="41"/>
      <c r="C278" s="42"/>
      <c r="D278" s="229" t="s">
        <v>174</v>
      </c>
      <c r="E278" s="42"/>
      <c r="F278" s="230" t="s">
        <v>356</v>
      </c>
      <c r="G278" s="42"/>
      <c r="H278" s="42"/>
      <c r="I278" s="231"/>
      <c r="J278" s="42"/>
      <c r="K278" s="42"/>
      <c r="L278" s="46"/>
      <c r="M278" s="232"/>
      <c r="N278" s="23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174</v>
      </c>
      <c r="AU278" s="19" t="s">
        <v>88</v>
      </c>
    </row>
    <row r="279" s="2" customFormat="1" ht="44.25" customHeight="1">
      <c r="A279" s="40"/>
      <c r="B279" s="41"/>
      <c r="C279" s="216" t="s">
        <v>357</v>
      </c>
      <c r="D279" s="216" t="s">
        <v>167</v>
      </c>
      <c r="E279" s="217" t="s">
        <v>358</v>
      </c>
      <c r="F279" s="218" t="s">
        <v>359</v>
      </c>
      <c r="G279" s="219" t="s">
        <v>349</v>
      </c>
      <c r="H279" s="220">
        <v>298.38600000000002</v>
      </c>
      <c r="I279" s="221"/>
      <c r="J279" s="222">
        <f>ROUND(I279*H279,2)</f>
        <v>0</v>
      </c>
      <c r="K279" s="218" t="s">
        <v>171</v>
      </c>
      <c r="L279" s="46"/>
      <c r="M279" s="223" t="s">
        <v>19</v>
      </c>
      <c r="N279" s="224" t="s">
        <v>48</v>
      </c>
      <c r="O279" s="86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7" t="s">
        <v>172</v>
      </c>
      <c r="AT279" s="227" t="s">
        <v>167</v>
      </c>
      <c r="AU279" s="227" t="s">
        <v>88</v>
      </c>
      <c r="AY279" s="19" t="s">
        <v>164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9" t="s">
        <v>88</v>
      </c>
      <c r="BK279" s="228">
        <f>ROUND(I279*H279,2)</f>
        <v>0</v>
      </c>
      <c r="BL279" s="19" t="s">
        <v>172</v>
      </c>
      <c r="BM279" s="227" t="s">
        <v>360</v>
      </c>
    </row>
    <row r="280" s="2" customFormat="1">
      <c r="A280" s="40"/>
      <c r="B280" s="41"/>
      <c r="C280" s="42"/>
      <c r="D280" s="229" t="s">
        <v>174</v>
      </c>
      <c r="E280" s="42"/>
      <c r="F280" s="230" t="s">
        <v>361</v>
      </c>
      <c r="G280" s="42"/>
      <c r="H280" s="42"/>
      <c r="I280" s="231"/>
      <c r="J280" s="42"/>
      <c r="K280" s="42"/>
      <c r="L280" s="46"/>
      <c r="M280" s="232"/>
      <c r="N280" s="23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174</v>
      </c>
      <c r="AU280" s="19" t="s">
        <v>88</v>
      </c>
    </row>
    <row r="281" s="13" customFormat="1">
      <c r="A281" s="13"/>
      <c r="B281" s="234"/>
      <c r="C281" s="235"/>
      <c r="D281" s="236" t="s">
        <v>176</v>
      </c>
      <c r="E281" s="235"/>
      <c r="F281" s="238" t="s">
        <v>362</v>
      </c>
      <c r="G281" s="235"/>
      <c r="H281" s="239">
        <v>298.38600000000002</v>
      </c>
      <c r="I281" s="240"/>
      <c r="J281" s="235"/>
      <c r="K281" s="235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176</v>
      </c>
      <c r="AU281" s="245" t="s">
        <v>88</v>
      </c>
      <c r="AV281" s="13" t="s">
        <v>88</v>
      </c>
      <c r="AW281" s="13" t="s">
        <v>4</v>
      </c>
      <c r="AX281" s="13" t="s">
        <v>83</v>
      </c>
      <c r="AY281" s="245" t="s">
        <v>164</v>
      </c>
    </row>
    <row r="282" s="2" customFormat="1" ht="44.25" customHeight="1">
      <c r="A282" s="40"/>
      <c r="B282" s="41"/>
      <c r="C282" s="216" t="s">
        <v>363</v>
      </c>
      <c r="D282" s="216" t="s">
        <v>167</v>
      </c>
      <c r="E282" s="217" t="s">
        <v>364</v>
      </c>
      <c r="F282" s="218" t="s">
        <v>365</v>
      </c>
      <c r="G282" s="219" t="s">
        <v>349</v>
      </c>
      <c r="H282" s="220">
        <v>33.154000000000003</v>
      </c>
      <c r="I282" s="221"/>
      <c r="J282" s="222">
        <f>ROUND(I282*H282,2)</f>
        <v>0</v>
      </c>
      <c r="K282" s="218" t="s">
        <v>171</v>
      </c>
      <c r="L282" s="46"/>
      <c r="M282" s="223" t="s">
        <v>19</v>
      </c>
      <c r="N282" s="224" t="s">
        <v>48</v>
      </c>
      <c r="O282" s="86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7" t="s">
        <v>172</v>
      </c>
      <c r="AT282" s="227" t="s">
        <v>167</v>
      </c>
      <c r="AU282" s="227" t="s">
        <v>88</v>
      </c>
      <c r="AY282" s="19" t="s">
        <v>164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9" t="s">
        <v>88</v>
      </c>
      <c r="BK282" s="228">
        <f>ROUND(I282*H282,2)</f>
        <v>0</v>
      </c>
      <c r="BL282" s="19" t="s">
        <v>172</v>
      </c>
      <c r="BM282" s="227" t="s">
        <v>366</v>
      </c>
    </row>
    <row r="283" s="2" customFormat="1">
      <c r="A283" s="40"/>
      <c r="B283" s="41"/>
      <c r="C283" s="42"/>
      <c r="D283" s="229" t="s">
        <v>174</v>
      </c>
      <c r="E283" s="42"/>
      <c r="F283" s="230" t="s">
        <v>367</v>
      </c>
      <c r="G283" s="42"/>
      <c r="H283" s="42"/>
      <c r="I283" s="231"/>
      <c r="J283" s="42"/>
      <c r="K283" s="42"/>
      <c r="L283" s="46"/>
      <c r="M283" s="232"/>
      <c r="N283" s="23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174</v>
      </c>
      <c r="AU283" s="19" t="s">
        <v>88</v>
      </c>
    </row>
    <row r="284" s="12" customFormat="1" ht="22.8" customHeight="1">
      <c r="A284" s="12"/>
      <c r="B284" s="200"/>
      <c r="C284" s="201"/>
      <c r="D284" s="202" t="s">
        <v>75</v>
      </c>
      <c r="E284" s="214" t="s">
        <v>368</v>
      </c>
      <c r="F284" s="214" t="s">
        <v>369</v>
      </c>
      <c r="G284" s="201"/>
      <c r="H284" s="201"/>
      <c r="I284" s="204"/>
      <c r="J284" s="215">
        <f>BK284</f>
        <v>0</v>
      </c>
      <c r="K284" s="201"/>
      <c r="L284" s="206"/>
      <c r="M284" s="207"/>
      <c r="N284" s="208"/>
      <c r="O284" s="208"/>
      <c r="P284" s="209">
        <f>SUM(P285:P286)</f>
        <v>0</v>
      </c>
      <c r="Q284" s="208"/>
      <c r="R284" s="209">
        <f>SUM(R285:R286)</f>
        <v>0</v>
      </c>
      <c r="S284" s="208"/>
      <c r="T284" s="210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1" t="s">
        <v>83</v>
      </c>
      <c r="AT284" s="212" t="s">
        <v>75</v>
      </c>
      <c r="AU284" s="212" t="s">
        <v>83</v>
      </c>
      <c r="AY284" s="211" t="s">
        <v>164</v>
      </c>
      <c r="BK284" s="213">
        <f>SUM(BK285:BK286)</f>
        <v>0</v>
      </c>
    </row>
    <row r="285" s="2" customFormat="1" ht="55.5" customHeight="1">
      <c r="A285" s="40"/>
      <c r="B285" s="41"/>
      <c r="C285" s="216" t="s">
        <v>370</v>
      </c>
      <c r="D285" s="216" t="s">
        <v>167</v>
      </c>
      <c r="E285" s="217" t="s">
        <v>371</v>
      </c>
      <c r="F285" s="218" t="s">
        <v>372</v>
      </c>
      <c r="G285" s="219" t="s">
        <v>349</v>
      </c>
      <c r="H285" s="220">
        <v>6.0430000000000001</v>
      </c>
      <c r="I285" s="221"/>
      <c r="J285" s="222">
        <f>ROUND(I285*H285,2)</f>
        <v>0</v>
      </c>
      <c r="K285" s="218" t="s">
        <v>171</v>
      </c>
      <c r="L285" s="46"/>
      <c r="M285" s="223" t="s">
        <v>19</v>
      </c>
      <c r="N285" s="224" t="s">
        <v>48</v>
      </c>
      <c r="O285" s="86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7" t="s">
        <v>172</v>
      </c>
      <c r="AT285" s="227" t="s">
        <v>167</v>
      </c>
      <c r="AU285" s="227" t="s">
        <v>88</v>
      </c>
      <c r="AY285" s="19" t="s">
        <v>164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9" t="s">
        <v>88</v>
      </c>
      <c r="BK285" s="228">
        <f>ROUND(I285*H285,2)</f>
        <v>0</v>
      </c>
      <c r="BL285" s="19" t="s">
        <v>172</v>
      </c>
      <c r="BM285" s="227" t="s">
        <v>373</v>
      </c>
    </row>
    <row r="286" s="2" customFormat="1">
      <c r="A286" s="40"/>
      <c r="B286" s="41"/>
      <c r="C286" s="42"/>
      <c r="D286" s="229" t="s">
        <v>174</v>
      </c>
      <c r="E286" s="42"/>
      <c r="F286" s="230" t="s">
        <v>374</v>
      </c>
      <c r="G286" s="42"/>
      <c r="H286" s="42"/>
      <c r="I286" s="231"/>
      <c r="J286" s="42"/>
      <c r="K286" s="42"/>
      <c r="L286" s="46"/>
      <c r="M286" s="232"/>
      <c r="N286" s="23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174</v>
      </c>
      <c r="AU286" s="19" t="s">
        <v>88</v>
      </c>
    </row>
    <row r="287" s="12" customFormat="1" ht="25.92" customHeight="1">
      <c r="A287" s="12"/>
      <c r="B287" s="200"/>
      <c r="C287" s="201"/>
      <c r="D287" s="202" t="s">
        <v>75</v>
      </c>
      <c r="E287" s="203" t="s">
        <v>375</v>
      </c>
      <c r="F287" s="203" t="s">
        <v>376</v>
      </c>
      <c r="G287" s="201"/>
      <c r="H287" s="201"/>
      <c r="I287" s="204"/>
      <c r="J287" s="205">
        <f>BK287</f>
        <v>0</v>
      </c>
      <c r="K287" s="201"/>
      <c r="L287" s="206"/>
      <c r="M287" s="207"/>
      <c r="N287" s="208"/>
      <c r="O287" s="208"/>
      <c r="P287" s="209">
        <f>P288+P340+P350+P423+P438+P516+P525+P585+P622+P652+P664+P675</f>
        <v>0</v>
      </c>
      <c r="Q287" s="208"/>
      <c r="R287" s="209">
        <f>R288+R340+R350+R423+R438+R516+R525+R585+R622+R652+R664+R675</f>
        <v>8.6922352400000022</v>
      </c>
      <c r="S287" s="208"/>
      <c r="T287" s="210">
        <f>T288+T340+T350+T423+T438+T516+T525+T585+T622+T652+T664+T675</f>
        <v>3.0287523999999997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1" t="s">
        <v>88</v>
      </c>
      <c r="AT287" s="212" t="s">
        <v>75</v>
      </c>
      <c r="AU287" s="212" t="s">
        <v>76</v>
      </c>
      <c r="AY287" s="211" t="s">
        <v>164</v>
      </c>
      <c r="BK287" s="213">
        <f>BK288+BK340+BK350+BK423+BK438+BK516+BK525+BK585+BK622+BK652+BK664+BK675</f>
        <v>0</v>
      </c>
    </row>
    <row r="288" s="12" customFormat="1" ht="22.8" customHeight="1">
      <c r="A288" s="12"/>
      <c r="B288" s="200"/>
      <c r="C288" s="201"/>
      <c r="D288" s="202" t="s">
        <v>75</v>
      </c>
      <c r="E288" s="214" t="s">
        <v>377</v>
      </c>
      <c r="F288" s="214" t="s">
        <v>378</v>
      </c>
      <c r="G288" s="201"/>
      <c r="H288" s="201"/>
      <c r="I288" s="204"/>
      <c r="J288" s="215">
        <f>BK288</f>
        <v>0</v>
      </c>
      <c r="K288" s="201"/>
      <c r="L288" s="206"/>
      <c r="M288" s="207"/>
      <c r="N288" s="208"/>
      <c r="O288" s="208"/>
      <c r="P288" s="209">
        <f>SUM(P289:P339)</f>
        <v>0</v>
      </c>
      <c r="Q288" s="208"/>
      <c r="R288" s="209">
        <f>SUM(R289:R339)</f>
        <v>0.67581575000000005</v>
      </c>
      <c r="S288" s="208"/>
      <c r="T288" s="210">
        <f>SUM(T289:T339)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1" t="s">
        <v>88</v>
      </c>
      <c r="AT288" s="212" t="s">
        <v>75</v>
      </c>
      <c r="AU288" s="212" t="s">
        <v>83</v>
      </c>
      <c r="AY288" s="211" t="s">
        <v>164</v>
      </c>
      <c r="BK288" s="213">
        <f>SUM(BK289:BK339)</f>
        <v>0</v>
      </c>
    </row>
    <row r="289" s="2" customFormat="1" ht="44.25" customHeight="1">
      <c r="A289" s="40"/>
      <c r="B289" s="41"/>
      <c r="C289" s="216" t="s">
        <v>379</v>
      </c>
      <c r="D289" s="216" t="s">
        <v>167</v>
      </c>
      <c r="E289" s="217" t="s">
        <v>380</v>
      </c>
      <c r="F289" s="218" t="s">
        <v>381</v>
      </c>
      <c r="G289" s="219" t="s">
        <v>170</v>
      </c>
      <c r="H289" s="220">
        <v>69.870000000000005</v>
      </c>
      <c r="I289" s="221"/>
      <c r="J289" s="222">
        <f>ROUND(I289*H289,2)</f>
        <v>0</v>
      </c>
      <c r="K289" s="218" t="s">
        <v>171</v>
      </c>
      <c r="L289" s="46"/>
      <c r="M289" s="223" t="s">
        <v>19</v>
      </c>
      <c r="N289" s="224" t="s">
        <v>48</v>
      </c>
      <c r="O289" s="86"/>
      <c r="P289" s="225">
        <f>O289*H289</f>
        <v>0</v>
      </c>
      <c r="Q289" s="225">
        <v>0.00029999999999999997</v>
      </c>
      <c r="R289" s="225">
        <f>Q289*H289</f>
        <v>0.020961</v>
      </c>
      <c r="S289" s="225">
        <v>0</v>
      </c>
      <c r="T289" s="22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7" t="s">
        <v>311</v>
      </c>
      <c r="AT289" s="227" t="s">
        <v>167</v>
      </c>
      <c r="AU289" s="227" t="s">
        <v>88</v>
      </c>
      <c r="AY289" s="19" t="s">
        <v>164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9" t="s">
        <v>88</v>
      </c>
      <c r="BK289" s="228">
        <f>ROUND(I289*H289,2)</f>
        <v>0</v>
      </c>
      <c r="BL289" s="19" t="s">
        <v>311</v>
      </c>
      <c r="BM289" s="227" t="s">
        <v>382</v>
      </c>
    </row>
    <row r="290" s="2" customFormat="1">
      <c r="A290" s="40"/>
      <c r="B290" s="41"/>
      <c r="C290" s="42"/>
      <c r="D290" s="229" t="s">
        <v>174</v>
      </c>
      <c r="E290" s="42"/>
      <c r="F290" s="230" t="s">
        <v>383</v>
      </c>
      <c r="G290" s="42"/>
      <c r="H290" s="42"/>
      <c r="I290" s="231"/>
      <c r="J290" s="42"/>
      <c r="K290" s="42"/>
      <c r="L290" s="46"/>
      <c r="M290" s="232"/>
      <c r="N290" s="23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174</v>
      </c>
      <c r="AU290" s="19" t="s">
        <v>88</v>
      </c>
    </row>
    <row r="291" s="14" customFormat="1">
      <c r="A291" s="14"/>
      <c r="B291" s="246"/>
      <c r="C291" s="247"/>
      <c r="D291" s="236" t="s">
        <v>176</v>
      </c>
      <c r="E291" s="248" t="s">
        <v>19</v>
      </c>
      <c r="F291" s="249" t="s">
        <v>384</v>
      </c>
      <c r="G291" s="247"/>
      <c r="H291" s="248" t="s">
        <v>19</v>
      </c>
      <c r="I291" s="250"/>
      <c r="J291" s="247"/>
      <c r="K291" s="247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176</v>
      </c>
      <c r="AU291" s="255" t="s">
        <v>88</v>
      </c>
      <c r="AV291" s="14" t="s">
        <v>83</v>
      </c>
      <c r="AW291" s="14" t="s">
        <v>37</v>
      </c>
      <c r="AX291" s="14" t="s">
        <v>76</v>
      </c>
      <c r="AY291" s="255" t="s">
        <v>164</v>
      </c>
    </row>
    <row r="292" s="13" customFormat="1">
      <c r="A292" s="13"/>
      <c r="B292" s="234"/>
      <c r="C292" s="235"/>
      <c r="D292" s="236" t="s">
        <v>176</v>
      </c>
      <c r="E292" s="237" t="s">
        <v>19</v>
      </c>
      <c r="F292" s="238" t="s">
        <v>385</v>
      </c>
      <c r="G292" s="235"/>
      <c r="H292" s="239">
        <v>5.9900000000000002</v>
      </c>
      <c r="I292" s="240"/>
      <c r="J292" s="235"/>
      <c r="K292" s="235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176</v>
      </c>
      <c r="AU292" s="245" t="s">
        <v>88</v>
      </c>
      <c r="AV292" s="13" t="s">
        <v>88</v>
      </c>
      <c r="AW292" s="13" t="s">
        <v>37</v>
      </c>
      <c r="AX292" s="13" t="s">
        <v>76</v>
      </c>
      <c r="AY292" s="245" t="s">
        <v>164</v>
      </c>
    </row>
    <row r="293" s="13" customFormat="1">
      <c r="A293" s="13"/>
      <c r="B293" s="234"/>
      <c r="C293" s="235"/>
      <c r="D293" s="236" t="s">
        <v>176</v>
      </c>
      <c r="E293" s="237" t="s">
        <v>19</v>
      </c>
      <c r="F293" s="238" t="s">
        <v>386</v>
      </c>
      <c r="G293" s="235"/>
      <c r="H293" s="239">
        <v>2.04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176</v>
      </c>
      <c r="AU293" s="245" t="s">
        <v>88</v>
      </c>
      <c r="AV293" s="13" t="s">
        <v>88</v>
      </c>
      <c r="AW293" s="13" t="s">
        <v>37</v>
      </c>
      <c r="AX293" s="13" t="s">
        <v>76</v>
      </c>
      <c r="AY293" s="245" t="s">
        <v>164</v>
      </c>
    </row>
    <row r="294" s="14" customFormat="1">
      <c r="A294" s="14"/>
      <c r="B294" s="246"/>
      <c r="C294" s="247"/>
      <c r="D294" s="236" t="s">
        <v>176</v>
      </c>
      <c r="E294" s="248" t="s">
        <v>19</v>
      </c>
      <c r="F294" s="249" t="s">
        <v>387</v>
      </c>
      <c r="G294" s="247"/>
      <c r="H294" s="248" t="s">
        <v>19</v>
      </c>
      <c r="I294" s="250"/>
      <c r="J294" s="247"/>
      <c r="K294" s="247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176</v>
      </c>
      <c r="AU294" s="255" t="s">
        <v>88</v>
      </c>
      <c r="AV294" s="14" t="s">
        <v>83</v>
      </c>
      <c r="AW294" s="14" t="s">
        <v>37</v>
      </c>
      <c r="AX294" s="14" t="s">
        <v>76</v>
      </c>
      <c r="AY294" s="255" t="s">
        <v>164</v>
      </c>
    </row>
    <row r="295" s="13" customFormat="1">
      <c r="A295" s="13"/>
      <c r="B295" s="234"/>
      <c r="C295" s="235"/>
      <c r="D295" s="236" t="s">
        <v>176</v>
      </c>
      <c r="E295" s="237" t="s">
        <v>19</v>
      </c>
      <c r="F295" s="238" t="s">
        <v>388</v>
      </c>
      <c r="G295" s="235"/>
      <c r="H295" s="239">
        <v>16.469999999999999</v>
      </c>
      <c r="I295" s="240"/>
      <c r="J295" s="235"/>
      <c r="K295" s="235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176</v>
      </c>
      <c r="AU295" s="245" t="s">
        <v>88</v>
      </c>
      <c r="AV295" s="13" t="s">
        <v>88</v>
      </c>
      <c r="AW295" s="13" t="s">
        <v>37</v>
      </c>
      <c r="AX295" s="13" t="s">
        <v>76</v>
      </c>
      <c r="AY295" s="245" t="s">
        <v>164</v>
      </c>
    </row>
    <row r="296" s="14" customFormat="1">
      <c r="A296" s="14"/>
      <c r="B296" s="246"/>
      <c r="C296" s="247"/>
      <c r="D296" s="236" t="s">
        <v>176</v>
      </c>
      <c r="E296" s="248" t="s">
        <v>19</v>
      </c>
      <c r="F296" s="249" t="s">
        <v>389</v>
      </c>
      <c r="G296" s="247"/>
      <c r="H296" s="248" t="s">
        <v>19</v>
      </c>
      <c r="I296" s="250"/>
      <c r="J296" s="247"/>
      <c r="K296" s="247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176</v>
      </c>
      <c r="AU296" s="255" t="s">
        <v>88</v>
      </c>
      <c r="AV296" s="14" t="s">
        <v>83</v>
      </c>
      <c r="AW296" s="14" t="s">
        <v>37</v>
      </c>
      <c r="AX296" s="14" t="s">
        <v>76</v>
      </c>
      <c r="AY296" s="255" t="s">
        <v>164</v>
      </c>
    </row>
    <row r="297" s="13" customFormat="1">
      <c r="A297" s="13"/>
      <c r="B297" s="234"/>
      <c r="C297" s="235"/>
      <c r="D297" s="236" t="s">
        <v>176</v>
      </c>
      <c r="E297" s="237" t="s">
        <v>19</v>
      </c>
      <c r="F297" s="238" t="s">
        <v>390</v>
      </c>
      <c r="G297" s="235"/>
      <c r="H297" s="239">
        <v>17.329999999999998</v>
      </c>
      <c r="I297" s="240"/>
      <c r="J297" s="235"/>
      <c r="K297" s="235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176</v>
      </c>
      <c r="AU297" s="245" t="s">
        <v>88</v>
      </c>
      <c r="AV297" s="13" t="s">
        <v>88</v>
      </c>
      <c r="AW297" s="13" t="s">
        <v>37</v>
      </c>
      <c r="AX297" s="13" t="s">
        <v>76</v>
      </c>
      <c r="AY297" s="245" t="s">
        <v>164</v>
      </c>
    </row>
    <row r="298" s="13" customFormat="1">
      <c r="A298" s="13"/>
      <c r="B298" s="234"/>
      <c r="C298" s="235"/>
      <c r="D298" s="236" t="s">
        <v>176</v>
      </c>
      <c r="E298" s="237" t="s">
        <v>19</v>
      </c>
      <c r="F298" s="238" t="s">
        <v>391</v>
      </c>
      <c r="G298" s="235"/>
      <c r="H298" s="239">
        <v>21.649999999999999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176</v>
      </c>
      <c r="AU298" s="245" t="s">
        <v>88</v>
      </c>
      <c r="AV298" s="13" t="s">
        <v>88</v>
      </c>
      <c r="AW298" s="13" t="s">
        <v>37</v>
      </c>
      <c r="AX298" s="13" t="s">
        <v>76</v>
      </c>
      <c r="AY298" s="245" t="s">
        <v>164</v>
      </c>
    </row>
    <row r="299" s="14" customFormat="1">
      <c r="A299" s="14"/>
      <c r="B299" s="246"/>
      <c r="C299" s="247"/>
      <c r="D299" s="236" t="s">
        <v>176</v>
      </c>
      <c r="E299" s="248" t="s">
        <v>19</v>
      </c>
      <c r="F299" s="249" t="s">
        <v>392</v>
      </c>
      <c r="G299" s="247"/>
      <c r="H299" s="248" t="s">
        <v>19</v>
      </c>
      <c r="I299" s="250"/>
      <c r="J299" s="247"/>
      <c r="K299" s="247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176</v>
      </c>
      <c r="AU299" s="255" t="s">
        <v>88</v>
      </c>
      <c r="AV299" s="14" t="s">
        <v>83</v>
      </c>
      <c r="AW299" s="14" t="s">
        <v>37</v>
      </c>
      <c r="AX299" s="14" t="s">
        <v>76</v>
      </c>
      <c r="AY299" s="255" t="s">
        <v>164</v>
      </c>
    </row>
    <row r="300" s="13" customFormat="1">
      <c r="A300" s="13"/>
      <c r="B300" s="234"/>
      <c r="C300" s="235"/>
      <c r="D300" s="236" t="s">
        <v>176</v>
      </c>
      <c r="E300" s="237" t="s">
        <v>19</v>
      </c>
      <c r="F300" s="238" t="s">
        <v>393</v>
      </c>
      <c r="G300" s="235"/>
      <c r="H300" s="239">
        <v>6.3899999999999997</v>
      </c>
      <c r="I300" s="240"/>
      <c r="J300" s="235"/>
      <c r="K300" s="235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176</v>
      </c>
      <c r="AU300" s="245" t="s">
        <v>88</v>
      </c>
      <c r="AV300" s="13" t="s">
        <v>88</v>
      </c>
      <c r="AW300" s="13" t="s">
        <v>37</v>
      </c>
      <c r="AX300" s="13" t="s">
        <v>76</v>
      </c>
      <c r="AY300" s="245" t="s">
        <v>164</v>
      </c>
    </row>
    <row r="301" s="15" customFormat="1">
      <c r="A301" s="15"/>
      <c r="B301" s="256"/>
      <c r="C301" s="257"/>
      <c r="D301" s="236" t="s">
        <v>176</v>
      </c>
      <c r="E301" s="258" t="s">
        <v>19</v>
      </c>
      <c r="F301" s="259" t="s">
        <v>185</v>
      </c>
      <c r="G301" s="257"/>
      <c r="H301" s="260">
        <v>69.870000000000005</v>
      </c>
      <c r="I301" s="261"/>
      <c r="J301" s="257"/>
      <c r="K301" s="257"/>
      <c r="L301" s="262"/>
      <c r="M301" s="263"/>
      <c r="N301" s="264"/>
      <c r="O301" s="264"/>
      <c r="P301" s="264"/>
      <c r="Q301" s="264"/>
      <c r="R301" s="264"/>
      <c r="S301" s="264"/>
      <c r="T301" s="26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6" t="s">
        <v>176</v>
      </c>
      <c r="AU301" s="266" t="s">
        <v>88</v>
      </c>
      <c r="AV301" s="15" t="s">
        <v>172</v>
      </c>
      <c r="AW301" s="15" t="s">
        <v>37</v>
      </c>
      <c r="AX301" s="15" t="s">
        <v>83</v>
      </c>
      <c r="AY301" s="266" t="s">
        <v>164</v>
      </c>
    </row>
    <row r="302" s="2" customFormat="1" ht="24.15" customHeight="1">
      <c r="A302" s="40"/>
      <c r="B302" s="41"/>
      <c r="C302" s="278" t="s">
        <v>394</v>
      </c>
      <c r="D302" s="278" t="s">
        <v>250</v>
      </c>
      <c r="E302" s="279" t="s">
        <v>395</v>
      </c>
      <c r="F302" s="280" t="s">
        <v>396</v>
      </c>
      <c r="G302" s="281" t="s">
        <v>170</v>
      </c>
      <c r="H302" s="282">
        <v>71.266999999999996</v>
      </c>
      <c r="I302" s="283"/>
      <c r="J302" s="284">
        <f>ROUND(I302*H302,2)</f>
        <v>0</v>
      </c>
      <c r="K302" s="280" t="s">
        <v>171</v>
      </c>
      <c r="L302" s="285"/>
      <c r="M302" s="286" t="s">
        <v>19</v>
      </c>
      <c r="N302" s="287" t="s">
        <v>48</v>
      </c>
      <c r="O302" s="86"/>
      <c r="P302" s="225">
        <f>O302*H302</f>
        <v>0</v>
      </c>
      <c r="Q302" s="225">
        <v>0.0025000000000000001</v>
      </c>
      <c r="R302" s="225">
        <f>Q302*H302</f>
        <v>0.17816750000000001</v>
      </c>
      <c r="S302" s="225">
        <v>0</v>
      </c>
      <c r="T302" s="22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7" t="s">
        <v>397</v>
      </c>
      <c r="AT302" s="227" t="s">
        <v>250</v>
      </c>
      <c r="AU302" s="227" t="s">
        <v>88</v>
      </c>
      <c r="AY302" s="19" t="s">
        <v>164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9" t="s">
        <v>88</v>
      </c>
      <c r="BK302" s="228">
        <f>ROUND(I302*H302,2)</f>
        <v>0</v>
      </c>
      <c r="BL302" s="19" t="s">
        <v>311</v>
      </c>
      <c r="BM302" s="227" t="s">
        <v>398</v>
      </c>
    </row>
    <row r="303" s="2" customFormat="1">
      <c r="A303" s="40"/>
      <c r="B303" s="41"/>
      <c r="C303" s="42"/>
      <c r="D303" s="229" t="s">
        <v>174</v>
      </c>
      <c r="E303" s="42"/>
      <c r="F303" s="230" t="s">
        <v>399</v>
      </c>
      <c r="G303" s="42"/>
      <c r="H303" s="42"/>
      <c r="I303" s="231"/>
      <c r="J303" s="42"/>
      <c r="K303" s="42"/>
      <c r="L303" s="46"/>
      <c r="M303" s="232"/>
      <c r="N303" s="23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174</v>
      </c>
      <c r="AU303" s="19" t="s">
        <v>88</v>
      </c>
    </row>
    <row r="304" s="13" customFormat="1">
      <c r="A304" s="13"/>
      <c r="B304" s="234"/>
      <c r="C304" s="235"/>
      <c r="D304" s="236" t="s">
        <v>176</v>
      </c>
      <c r="E304" s="235"/>
      <c r="F304" s="238" t="s">
        <v>400</v>
      </c>
      <c r="G304" s="235"/>
      <c r="H304" s="239">
        <v>71.266999999999996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176</v>
      </c>
      <c r="AU304" s="245" t="s">
        <v>88</v>
      </c>
      <c r="AV304" s="13" t="s">
        <v>88</v>
      </c>
      <c r="AW304" s="13" t="s">
        <v>4</v>
      </c>
      <c r="AX304" s="13" t="s">
        <v>83</v>
      </c>
      <c r="AY304" s="245" t="s">
        <v>164</v>
      </c>
    </row>
    <row r="305" s="2" customFormat="1" ht="37.8" customHeight="1">
      <c r="A305" s="40"/>
      <c r="B305" s="41"/>
      <c r="C305" s="216" t="s">
        <v>401</v>
      </c>
      <c r="D305" s="216" t="s">
        <v>167</v>
      </c>
      <c r="E305" s="217" t="s">
        <v>402</v>
      </c>
      <c r="F305" s="218" t="s">
        <v>403</v>
      </c>
      <c r="G305" s="219" t="s">
        <v>170</v>
      </c>
      <c r="H305" s="220">
        <v>72.456000000000003</v>
      </c>
      <c r="I305" s="221"/>
      <c r="J305" s="222">
        <f>ROUND(I305*H305,2)</f>
        <v>0</v>
      </c>
      <c r="K305" s="218" t="s">
        <v>171</v>
      </c>
      <c r="L305" s="46"/>
      <c r="M305" s="223" t="s">
        <v>19</v>
      </c>
      <c r="N305" s="224" t="s">
        <v>48</v>
      </c>
      <c r="O305" s="86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7" t="s">
        <v>311</v>
      </c>
      <c r="AT305" s="227" t="s">
        <v>167</v>
      </c>
      <c r="AU305" s="227" t="s">
        <v>88</v>
      </c>
      <c r="AY305" s="19" t="s">
        <v>164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9" t="s">
        <v>88</v>
      </c>
      <c r="BK305" s="228">
        <f>ROUND(I305*H305,2)</f>
        <v>0</v>
      </c>
      <c r="BL305" s="19" t="s">
        <v>311</v>
      </c>
      <c r="BM305" s="227" t="s">
        <v>404</v>
      </c>
    </row>
    <row r="306" s="2" customFormat="1">
      <c r="A306" s="40"/>
      <c r="B306" s="41"/>
      <c r="C306" s="42"/>
      <c r="D306" s="229" t="s">
        <v>174</v>
      </c>
      <c r="E306" s="42"/>
      <c r="F306" s="230" t="s">
        <v>405</v>
      </c>
      <c r="G306" s="42"/>
      <c r="H306" s="42"/>
      <c r="I306" s="231"/>
      <c r="J306" s="42"/>
      <c r="K306" s="42"/>
      <c r="L306" s="46"/>
      <c r="M306" s="232"/>
      <c r="N306" s="23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174</v>
      </c>
      <c r="AU306" s="19" t="s">
        <v>88</v>
      </c>
    </row>
    <row r="307" s="14" customFormat="1">
      <c r="A307" s="14"/>
      <c r="B307" s="246"/>
      <c r="C307" s="247"/>
      <c r="D307" s="236" t="s">
        <v>176</v>
      </c>
      <c r="E307" s="248" t="s">
        <v>19</v>
      </c>
      <c r="F307" s="249" t="s">
        <v>232</v>
      </c>
      <c r="G307" s="247"/>
      <c r="H307" s="248" t="s">
        <v>19</v>
      </c>
      <c r="I307" s="250"/>
      <c r="J307" s="247"/>
      <c r="K307" s="247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176</v>
      </c>
      <c r="AU307" s="255" t="s">
        <v>88</v>
      </c>
      <c r="AV307" s="14" t="s">
        <v>83</v>
      </c>
      <c r="AW307" s="14" t="s">
        <v>37</v>
      </c>
      <c r="AX307" s="14" t="s">
        <v>76</v>
      </c>
      <c r="AY307" s="255" t="s">
        <v>164</v>
      </c>
    </row>
    <row r="308" s="13" customFormat="1">
      <c r="A308" s="13"/>
      <c r="B308" s="234"/>
      <c r="C308" s="235"/>
      <c r="D308" s="236" t="s">
        <v>176</v>
      </c>
      <c r="E308" s="237" t="s">
        <v>19</v>
      </c>
      <c r="F308" s="238" t="s">
        <v>233</v>
      </c>
      <c r="G308" s="235"/>
      <c r="H308" s="239">
        <v>17.928000000000001</v>
      </c>
      <c r="I308" s="240"/>
      <c r="J308" s="235"/>
      <c r="K308" s="235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176</v>
      </c>
      <c r="AU308" s="245" t="s">
        <v>88</v>
      </c>
      <c r="AV308" s="13" t="s">
        <v>88</v>
      </c>
      <c r="AW308" s="13" t="s">
        <v>37</v>
      </c>
      <c r="AX308" s="13" t="s">
        <v>76</v>
      </c>
      <c r="AY308" s="245" t="s">
        <v>164</v>
      </c>
    </row>
    <row r="309" s="13" customFormat="1">
      <c r="A309" s="13"/>
      <c r="B309" s="234"/>
      <c r="C309" s="235"/>
      <c r="D309" s="236" t="s">
        <v>176</v>
      </c>
      <c r="E309" s="237" t="s">
        <v>19</v>
      </c>
      <c r="F309" s="238" t="s">
        <v>234</v>
      </c>
      <c r="G309" s="235"/>
      <c r="H309" s="239">
        <v>21.649999999999999</v>
      </c>
      <c r="I309" s="240"/>
      <c r="J309" s="235"/>
      <c r="K309" s="235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176</v>
      </c>
      <c r="AU309" s="245" t="s">
        <v>88</v>
      </c>
      <c r="AV309" s="13" t="s">
        <v>88</v>
      </c>
      <c r="AW309" s="13" t="s">
        <v>37</v>
      </c>
      <c r="AX309" s="13" t="s">
        <v>76</v>
      </c>
      <c r="AY309" s="245" t="s">
        <v>164</v>
      </c>
    </row>
    <row r="310" s="13" customFormat="1">
      <c r="A310" s="13"/>
      <c r="B310" s="234"/>
      <c r="C310" s="235"/>
      <c r="D310" s="236" t="s">
        <v>176</v>
      </c>
      <c r="E310" s="237" t="s">
        <v>19</v>
      </c>
      <c r="F310" s="238" t="s">
        <v>235</v>
      </c>
      <c r="G310" s="235"/>
      <c r="H310" s="239">
        <v>16.93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176</v>
      </c>
      <c r="AU310" s="245" t="s">
        <v>88</v>
      </c>
      <c r="AV310" s="13" t="s">
        <v>88</v>
      </c>
      <c r="AW310" s="13" t="s">
        <v>37</v>
      </c>
      <c r="AX310" s="13" t="s">
        <v>76</v>
      </c>
      <c r="AY310" s="245" t="s">
        <v>164</v>
      </c>
    </row>
    <row r="311" s="14" customFormat="1">
      <c r="A311" s="14"/>
      <c r="B311" s="246"/>
      <c r="C311" s="247"/>
      <c r="D311" s="236" t="s">
        <v>176</v>
      </c>
      <c r="E311" s="248" t="s">
        <v>19</v>
      </c>
      <c r="F311" s="249" t="s">
        <v>236</v>
      </c>
      <c r="G311" s="247"/>
      <c r="H311" s="248" t="s">
        <v>19</v>
      </c>
      <c r="I311" s="250"/>
      <c r="J311" s="247"/>
      <c r="K311" s="247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176</v>
      </c>
      <c r="AU311" s="255" t="s">
        <v>88</v>
      </c>
      <c r="AV311" s="14" t="s">
        <v>83</v>
      </c>
      <c r="AW311" s="14" t="s">
        <v>37</v>
      </c>
      <c r="AX311" s="14" t="s">
        <v>76</v>
      </c>
      <c r="AY311" s="255" t="s">
        <v>164</v>
      </c>
    </row>
    <row r="312" s="13" customFormat="1">
      <c r="A312" s="13"/>
      <c r="B312" s="234"/>
      <c r="C312" s="235"/>
      <c r="D312" s="236" t="s">
        <v>176</v>
      </c>
      <c r="E312" s="237" t="s">
        <v>19</v>
      </c>
      <c r="F312" s="238" t="s">
        <v>237</v>
      </c>
      <c r="G312" s="235"/>
      <c r="H312" s="239">
        <v>7.2779999999999996</v>
      </c>
      <c r="I312" s="240"/>
      <c r="J312" s="235"/>
      <c r="K312" s="235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176</v>
      </c>
      <c r="AU312" s="245" t="s">
        <v>88</v>
      </c>
      <c r="AV312" s="13" t="s">
        <v>88</v>
      </c>
      <c r="AW312" s="13" t="s">
        <v>37</v>
      </c>
      <c r="AX312" s="13" t="s">
        <v>76</v>
      </c>
      <c r="AY312" s="245" t="s">
        <v>164</v>
      </c>
    </row>
    <row r="313" s="13" customFormat="1">
      <c r="A313" s="13"/>
      <c r="B313" s="234"/>
      <c r="C313" s="235"/>
      <c r="D313" s="236" t="s">
        <v>176</v>
      </c>
      <c r="E313" s="237" t="s">
        <v>19</v>
      </c>
      <c r="F313" s="238" t="s">
        <v>238</v>
      </c>
      <c r="G313" s="235"/>
      <c r="H313" s="239">
        <v>2.1600000000000001</v>
      </c>
      <c r="I313" s="240"/>
      <c r="J313" s="235"/>
      <c r="K313" s="235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176</v>
      </c>
      <c r="AU313" s="245" t="s">
        <v>88</v>
      </c>
      <c r="AV313" s="13" t="s">
        <v>88</v>
      </c>
      <c r="AW313" s="13" t="s">
        <v>37</v>
      </c>
      <c r="AX313" s="13" t="s">
        <v>76</v>
      </c>
      <c r="AY313" s="245" t="s">
        <v>164</v>
      </c>
    </row>
    <row r="314" s="14" customFormat="1">
      <c r="A314" s="14"/>
      <c r="B314" s="246"/>
      <c r="C314" s="247"/>
      <c r="D314" s="236" t="s">
        <v>176</v>
      </c>
      <c r="E314" s="248" t="s">
        <v>19</v>
      </c>
      <c r="F314" s="249" t="s">
        <v>239</v>
      </c>
      <c r="G314" s="247"/>
      <c r="H314" s="248" t="s">
        <v>19</v>
      </c>
      <c r="I314" s="250"/>
      <c r="J314" s="247"/>
      <c r="K314" s="247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176</v>
      </c>
      <c r="AU314" s="255" t="s">
        <v>88</v>
      </c>
      <c r="AV314" s="14" t="s">
        <v>83</v>
      </c>
      <c r="AW314" s="14" t="s">
        <v>37</v>
      </c>
      <c r="AX314" s="14" t="s">
        <v>76</v>
      </c>
      <c r="AY314" s="255" t="s">
        <v>164</v>
      </c>
    </row>
    <row r="315" s="13" customFormat="1">
      <c r="A315" s="13"/>
      <c r="B315" s="234"/>
      <c r="C315" s="235"/>
      <c r="D315" s="236" t="s">
        <v>176</v>
      </c>
      <c r="E315" s="237" t="s">
        <v>19</v>
      </c>
      <c r="F315" s="238" t="s">
        <v>240</v>
      </c>
      <c r="G315" s="235"/>
      <c r="H315" s="239">
        <v>6.5099999999999998</v>
      </c>
      <c r="I315" s="240"/>
      <c r="J315" s="235"/>
      <c r="K315" s="235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176</v>
      </c>
      <c r="AU315" s="245" t="s">
        <v>88</v>
      </c>
      <c r="AV315" s="13" t="s">
        <v>88</v>
      </c>
      <c r="AW315" s="13" t="s">
        <v>37</v>
      </c>
      <c r="AX315" s="13" t="s">
        <v>76</v>
      </c>
      <c r="AY315" s="245" t="s">
        <v>164</v>
      </c>
    </row>
    <row r="316" s="15" customFormat="1">
      <c r="A316" s="15"/>
      <c r="B316" s="256"/>
      <c r="C316" s="257"/>
      <c r="D316" s="236" t="s">
        <v>176</v>
      </c>
      <c r="E316" s="258" t="s">
        <v>19</v>
      </c>
      <c r="F316" s="259" t="s">
        <v>185</v>
      </c>
      <c r="G316" s="257"/>
      <c r="H316" s="260">
        <v>72.456000000000003</v>
      </c>
      <c r="I316" s="261"/>
      <c r="J316" s="257"/>
      <c r="K316" s="257"/>
      <c r="L316" s="262"/>
      <c r="M316" s="263"/>
      <c r="N316" s="264"/>
      <c r="O316" s="264"/>
      <c r="P316" s="264"/>
      <c r="Q316" s="264"/>
      <c r="R316" s="264"/>
      <c r="S316" s="264"/>
      <c r="T316" s="26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6" t="s">
        <v>176</v>
      </c>
      <c r="AU316" s="266" t="s">
        <v>88</v>
      </c>
      <c r="AV316" s="15" t="s">
        <v>172</v>
      </c>
      <c r="AW316" s="15" t="s">
        <v>37</v>
      </c>
      <c r="AX316" s="15" t="s">
        <v>83</v>
      </c>
      <c r="AY316" s="266" t="s">
        <v>164</v>
      </c>
    </row>
    <row r="317" s="2" customFormat="1" ht="24.15" customHeight="1">
      <c r="A317" s="40"/>
      <c r="B317" s="41"/>
      <c r="C317" s="278" t="s">
        <v>406</v>
      </c>
      <c r="D317" s="278" t="s">
        <v>250</v>
      </c>
      <c r="E317" s="279" t="s">
        <v>407</v>
      </c>
      <c r="F317" s="280" t="s">
        <v>408</v>
      </c>
      <c r="G317" s="281" t="s">
        <v>170</v>
      </c>
      <c r="H317" s="282">
        <v>147.81</v>
      </c>
      <c r="I317" s="283"/>
      <c r="J317" s="284">
        <f>ROUND(I317*H317,2)</f>
        <v>0</v>
      </c>
      <c r="K317" s="280" t="s">
        <v>171</v>
      </c>
      <c r="L317" s="285"/>
      <c r="M317" s="286" t="s">
        <v>19</v>
      </c>
      <c r="N317" s="287" t="s">
        <v>48</v>
      </c>
      <c r="O317" s="86"/>
      <c r="P317" s="225">
        <f>O317*H317</f>
        <v>0</v>
      </c>
      <c r="Q317" s="225">
        <v>0.0030000000000000001</v>
      </c>
      <c r="R317" s="225">
        <f>Q317*H317</f>
        <v>0.44342999999999999</v>
      </c>
      <c r="S317" s="225">
        <v>0</v>
      </c>
      <c r="T317" s="22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7" t="s">
        <v>397</v>
      </c>
      <c r="AT317" s="227" t="s">
        <v>250</v>
      </c>
      <c r="AU317" s="227" t="s">
        <v>88</v>
      </c>
      <c r="AY317" s="19" t="s">
        <v>164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9" t="s">
        <v>88</v>
      </c>
      <c r="BK317" s="228">
        <f>ROUND(I317*H317,2)</f>
        <v>0</v>
      </c>
      <c r="BL317" s="19" t="s">
        <v>311</v>
      </c>
      <c r="BM317" s="227" t="s">
        <v>409</v>
      </c>
    </row>
    <row r="318" s="2" customFormat="1">
      <c r="A318" s="40"/>
      <c r="B318" s="41"/>
      <c r="C318" s="42"/>
      <c r="D318" s="229" t="s">
        <v>174</v>
      </c>
      <c r="E318" s="42"/>
      <c r="F318" s="230" t="s">
        <v>410</v>
      </c>
      <c r="G318" s="42"/>
      <c r="H318" s="42"/>
      <c r="I318" s="231"/>
      <c r="J318" s="42"/>
      <c r="K318" s="42"/>
      <c r="L318" s="46"/>
      <c r="M318" s="232"/>
      <c r="N318" s="23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174</v>
      </c>
      <c r="AU318" s="19" t="s">
        <v>88</v>
      </c>
    </row>
    <row r="319" s="13" customFormat="1">
      <c r="A319" s="13"/>
      <c r="B319" s="234"/>
      <c r="C319" s="235"/>
      <c r="D319" s="236" t="s">
        <v>176</v>
      </c>
      <c r="E319" s="235"/>
      <c r="F319" s="238" t="s">
        <v>411</v>
      </c>
      <c r="G319" s="235"/>
      <c r="H319" s="239">
        <v>147.81</v>
      </c>
      <c r="I319" s="240"/>
      <c r="J319" s="235"/>
      <c r="K319" s="235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176</v>
      </c>
      <c r="AU319" s="245" t="s">
        <v>88</v>
      </c>
      <c r="AV319" s="13" t="s">
        <v>88</v>
      </c>
      <c r="AW319" s="13" t="s">
        <v>4</v>
      </c>
      <c r="AX319" s="13" t="s">
        <v>83</v>
      </c>
      <c r="AY319" s="245" t="s">
        <v>164</v>
      </c>
    </row>
    <row r="320" s="2" customFormat="1" ht="21.75" customHeight="1">
      <c r="A320" s="40"/>
      <c r="B320" s="41"/>
      <c r="C320" s="216" t="s">
        <v>412</v>
      </c>
      <c r="D320" s="216" t="s">
        <v>167</v>
      </c>
      <c r="E320" s="217" t="s">
        <v>413</v>
      </c>
      <c r="F320" s="218" t="s">
        <v>414</v>
      </c>
      <c r="G320" s="219" t="s">
        <v>170</v>
      </c>
      <c r="H320" s="220">
        <v>72.456000000000003</v>
      </c>
      <c r="I320" s="221"/>
      <c r="J320" s="222">
        <f>ROUND(I320*H320,2)</f>
        <v>0</v>
      </c>
      <c r="K320" s="218" t="s">
        <v>19</v>
      </c>
      <c r="L320" s="46"/>
      <c r="M320" s="223" t="s">
        <v>19</v>
      </c>
      <c r="N320" s="224" t="s">
        <v>48</v>
      </c>
      <c r="O320" s="86"/>
      <c r="P320" s="225">
        <f>O320*H320</f>
        <v>0</v>
      </c>
      <c r="Q320" s="225">
        <v>0</v>
      </c>
      <c r="R320" s="225">
        <f>Q320*H320</f>
        <v>0</v>
      </c>
      <c r="S320" s="225">
        <v>0</v>
      </c>
      <c r="T320" s="22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7" t="s">
        <v>311</v>
      </c>
      <c r="AT320" s="227" t="s">
        <v>167</v>
      </c>
      <c r="AU320" s="227" t="s">
        <v>88</v>
      </c>
      <c r="AY320" s="19" t="s">
        <v>164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9" t="s">
        <v>88</v>
      </c>
      <c r="BK320" s="228">
        <f>ROUND(I320*H320,2)</f>
        <v>0</v>
      </c>
      <c r="BL320" s="19" t="s">
        <v>311</v>
      </c>
      <c r="BM320" s="227" t="s">
        <v>415</v>
      </c>
    </row>
    <row r="321" s="14" customFormat="1">
      <c r="A321" s="14"/>
      <c r="B321" s="246"/>
      <c r="C321" s="247"/>
      <c r="D321" s="236" t="s">
        <v>176</v>
      </c>
      <c r="E321" s="248" t="s">
        <v>19</v>
      </c>
      <c r="F321" s="249" t="s">
        <v>232</v>
      </c>
      <c r="G321" s="247"/>
      <c r="H321" s="248" t="s">
        <v>19</v>
      </c>
      <c r="I321" s="250"/>
      <c r="J321" s="247"/>
      <c r="K321" s="247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176</v>
      </c>
      <c r="AU321" s="255" t="s">
        <v>88</v>
      </c>
      <c r="AV321" s="14" t="s">
        <v>83</v>
      </c>
      <c r="AW321" s="14" t="s">
        <v>37</v>
      </c>
      <c r="AX321" s="14" t="s">
        <v>76</v>
      </c>
      <c r="AY321" s="255" t="s">
        <v>164</v>
      </c>
    </row>
    <row r="322" s="13" customFormat="1">
      <c r="A322" s="13"/>
      <c r="B322" s="234"/>
      <c r="C322" s="235"/>
      <c r="D322" s="236" t="s">
        <v>176</v>
      </c>
      <c r="E322" s="237" t="s">
        <v>19</v>
      </c>
      <c r="F322" s="238" t="s">
        <v>233</v>
      </c>
      <c r="G322" s="235"/>
      <c r="H322" s="239">
        <v>17.928000000000001</v>
      </c>
      <c r="I322" s="240"/>
      <c r="J322" s="235"/>
      <c r="K322" s="235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176</v>
      </c>
      <c r="AU322" s="245" t="s">
        <v>88</v>
      </c>
      <c r="AV322" s="13" t="s">
        <v>88</v>
      </c>
      <c r="AW322" s="13" t="s">
        <v>37</v>
      </c>
      <c r="AX322" s="13" t="s">
        <v>76</v>
      </c>
      <c r="AY322" s="245" t="s">
        <v>164</v>
      </c>
    </row>
    <row r="323" s="13" customFormat="1">
      <c r="A323" s="13"/>
      <c r="B323" s="234"/>
      <c r="C323" s="235"/>
      <c r="D323" s="236" t="s">
        <v>176</v>
      </c>
      <c r="E323" s="237" t="s">
        <v>19</v>
      </c>
      <c r="F323" s="238" t="s">
        <v>234</v>
      </c>
      <c r="G323" s="235"/>
      <c r="H323" s="239">
        <v>21.649999999999999</v>
      </c>
      <c r="I323" s="240"/>
      <c r="J323" s="235"/>
      <c r="K323" s="235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176</v>
      </c>
      <c r="AU323" s="245" t="s">
        <v>88</v>
      </c>
      <c r="AV323" s="13" t="s">
        <v>88</v>
      </c>
      <c r="AW323" s="13" t="s">
        <v>37</v>
      </c>
      <c r="AX323" s="13" t="s">
        <v>76</v>
      </c>
      <c r="AY323" s="245" t="s">
        <v>164</v>
      </c>
    </row>
    <row r="324" s="13" customFormat="1">
      <c r="A324" s="13"/>
      <c r="B324" s="234"/>
      <c r="C324" s="235"/>
      <c r="D324" s="236" t="s">
        <v>176</v>
      </c>
      <c r="E324" s="237" t="s">
        <v>19</v>
      </c>
      <c r="F324" s="238" t="s">
        <v>235</v>
      </c>
      <c r="G324" s="235"/>
      <c r="H324" s="239">
        <v>16.93</v>
      </c>
      <c r="I324" s="240"/>
      <c r="J324" s="235"/>
      <c r="K324" s="235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176</v>
      </c>
      <c r="AU324" s="245" t="s">
        <v>88</v>
      </c>
      <c r="AV324" s="13" t="s">
        <v>88</v>
      </c>
      <c r="AW324" s="13" t="s">
        <v>37</v>
      </c>
      <c r="AX324" s="13" t="s">
        <v>76</v>
      </c>
      <c r="AY324" s="245" t="s">
        <v>164</v>
      </c>
    </row>
    <row r="325" s="16" customFormat="1">
      <c r="A325" s="16"/>
      <c r="B325" s="267"/>
      <c r="C325" s="268"/>
      <c r="D325" s="236" t="s">
        <v>176</v>
      </c>
      <c r="E325" s="269" t="s">
        <v>19</v>
      </c>
      <c r="F325" s="270" t="s">
        <v>217</v>
      </c>
      <c r="G325" s="268"/>
      <c r="H325" s="271">
        <v>56.508000000000003</v>
      </c>
      <c r="I325" s="272"/>
      <c r="J325" s="268"/>
      <c r="K325" s="268"/>
      <c r="L325" s="273"/>
      <c r="M325" s="274"/>
      <c r="N325" s="275"/>
      <c r="O325" s="275"/>
      <c r="P325" s="275"/>
      <c r="Q325" s="275"/>
      <c r="R325" s="275"/>
      <c r="S325" s="275"/>
      <c r="T325" s="27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77" t="s">
        <v>176</v>
      </c>
      <c r="AU325" s="277" t="s">
        <v>88</v>
      </c>
      <c r="AV325" s="16" t="s">
        <v>93</v>
      </c>
      <c r="AW325" s="16" t="s">
        <v>37</v>
      </c>
      <c r="AX325" s="16" t="s">
        <v>76</v>
      </c>
      <c r="AY325" s="277" t="s">
        <v>164</v>
      </c>
    </row>
    <row r="326" s="14" customFormat="1">
      <c r="A326" s="14"/>
      <c r="B326" s="246"/>
      <c r="C326" s="247"/>
      <c r="D326" s="236" t="s">
        <v>176</v>
      </c>
      <c r="E326" s="248" t="s">
        <v>19</v>
      </c>
      <c r="F326" s="249" t="s">
        <v>236</v>
      </c>
      <c r="G326" s="247"/>
      <c r="H326" s="248" t="s">
        <v>19</v>
      </c>
      <c r="I326" s="250"/>
      <c r="J326" s="247"/>
      <c r="K326" s="247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176</v>
      </c>
      <c r="AU326" s="255" t="s">
        <v>88</v>
      </c>
      <c r="AV326" s="14" t="s">
        <v>83</v>
      </c>
      <c r="AW326" s="14" t="s">
        <v>37</v>
      </c>
      <c r="AX326" s="14" t="s">
        <v>76</v>
      </c>
      <c r="AY326" s="255" t="s">
        <v>164</v>
      </c>
    </row>
    <row r="327" s="13" customFormat="1">
      <c r="A327" s="13"/>
      <c r="B327" s="234"/>
      <c r="C327" s="235"/>
      <c r="D327" s="236" t="s">
        <v>176</v>
      </c>
      <c r="E327" s="237" t="s">
        <v>19</v>
      </c>
      <c r="F327" s="238" t="s">
        <v>237</v>
      </c>
      <c r="G327" s="235"/>
      <c r="H327" s="239">
        <v>7.2779999999999996</v>
      </c>
      <c r="I327" s="240"/>
      <c r="J327" s="235"/>
      <c r="K327" s="235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176</v>
      </c>
      <c r="AU327" s="245" t="s">
        <v>88</v>
      </c>
      <c r="AV327" s="13" t="s">
        <v>88</v>
      </c>
      <c r="AW327" s="13" t="s">
        <v>37</v>
      </c>
      <c r="AX327" s="13" t="s">
        <v>76</v>
      </c>
      <c r="AY327" s="245" t="s">
        <v>164</v>
      </c>
    </row>
    <row r="328" s="13" customFormat="1">
      <c r="A328" s="13"/>
      <c r="B328" s="234"/>
      <c r="C328" s="235"/>
      <c r="D328" s="236" t="s">
        <v>176</v>
      </c>
      <c r="E328" s="237" t="s">
        <v>19</v>
      </c>
      <c r="F328" s="238" t="s">
        <v>238</v>
      </c>
      <c r="G328" s="235"/>
      <c r="H328" s="239">
        <v>2.1600000000000001</v>
      </c>
      <c r="I328" s="240"/>
      <c r="J328" s="235"/>
      <c r="K328" s="235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176</v>
      </c>
      <c r="AU328" s="245" t="s">
        <v>88</v>
      </c>
      <c r="AV328" s="13" t="s">
        <v>88</v>
      </c>
      <c r="AW328" s="13" t="s">
        <v>37</v>
      </c>
      <c r="AX328" s="13" t="s">
        <v>76</v>
      </c>
      <c r="AY328" s="245" t="s">
        <v>164</v>
      </c>
    </row>
    <row r="329" s="14" customFormat="1">
      <c r="A329" s="14"/>
      <c r="B329" s="246"/>
      <c r="C329" s="247"/>
      <c r="D329" s="236" t="s">
        <v>176</v>
      </c>
      <c r="E329" s="248" t="s">
        <v>19</v>
      </c>
      <c r="F329" s="249" t="s">
        <v>239</v>
      </c>
      <c r="G329" s="247"/>
      <c r="H329" s="248" t="s">
        <v>19</v>
      </c>
      <c r="I329" s="250"/>
      <c r="J329" s="247"/>
      <c r="K329" s="247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176</v>
      </c>
      <c r="AU329" s="255" t="s">
        <v>88</v>
      </c>
      <c r="AV329" s="14" t="s">
        <v>83</v>
      </c>
      <c r="AW329" s="14" t="s">
        <v>37</v>
      </c>
      <c r="AX329" s="14" t="s">
        <v>76</v>
      </c>
      <c r="AY329" s="255" t="s">
        <v>164</v>
      </c>
    </row>
    <row r="330" s="13" customFormat="1">
      <c r="A330" s="13"/>
      <c r="B330" s="234"/>
      <c r="C330" s="235"/>
      <c r="D330" s="236" t="s">
        <v>176</v>
      </c>
      <c r="E330" s="237" t="s">
        <v>19</v>
      </c>
      <c r="F330" s="238" t="s">
        <v>240</v>
      </c>
      <c r="G330" s="235"/>
      <c r="H330" s="239">
        <v>6.5099999999999998</v>
      </c>
      <c r="I330" s="240"/>
      <c r="J330" s="235"/>
      <c r="K330" s="235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176</v>
      </c>
      <c r="AU330" s="245" t="s">
        <v>88</v>
      </c>
      <c r="AV330" s="13" t="s">
        <v>88</v>
      </c>
      <c r="AW330" s="13" t="s">
        <v>37</v>
      </c>
      <c r="AX330" s="13" t="s">
        <v>76</v>
      </c>
      <c r="AY330" s="245" t="s">
        <v>164</v>
      </c>
    </row>
    <row r="331" s="16" customFormat="1">
      <c r="A331" s="16"/>
      <c r="B331" s="267"/>
      <c r="C331" s="268"/>
      <c r="D331" s="236" t="s">
        <v>176</v>
      </c>
      <c r="E331" s="269" t="s">
        <v>19</v>
      </c>
      <c r="F331" s="270" t="s">
        <v>217</v>
      </c>
      <c r="G331" s="268"/>
      <c r="H331" s="271">
        <v>15.948</v>
      </c>
      <c r="I331" s="272"/>
      <c r="J331" s="268"/>
      <c r="K331" s="268"/>
      <c r="L331" s="273"/>
      <c r="M331" s="274"/>
      <c r="N331" s="275"/>
      <c r="O331" s="275"/>
      <c r="P331" s="275"/>
      <c r="Q331" s="275"/>
      <c r="R331" s="275"/>
      <c r="S331" s="275"/>
      <c r="T331" s="27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77" t="s">
        <v>176</v>
      </c>
      <c r="AU331" s="277" t="s">
        <v>88</v>
      </c>
      <c r="AV331" s="16" t="s">
        <v>93</v>
      </c>
      <c r="AW331" s="16" t="s">
        <v>37</v>
      </c>
      <c r="AX331" s="16" t="s">
        <v>76</v>
      </c>
      <c r="AY331" s="277" t="s">
        <v>164</v>
      </c>
    </row>
    <row r="332" s="15" customFormat="1">
      <c r="A332" s="15"/>
      <c r="B332" s="256"/>
      <c r="C332" s="257"/>
      <c r="D332" s="236" t="s">
        <v>176</v>
      </c>
      <c r="E332" s="258" t="s">
        <v>19</v>
      </c>
      <c r="F332" s="259" t="s">
        <v>185</v>
      </c>
      <c r="G332" s="257"/>
      <c r="H332" s="260">
        <v>72.456000000000003</v>
      </c>
      <c r="I332" s="261"/>
      <c r="J332" s="257"/>
      <c r="K332" s="257"/>
      <c r="L332" s="262"/>
      <c r="M332" s="263"/>
      <c r="N332" s="264"/>
      <c r="O332" s="264"/>
      <c r="P332" s="264"/>
      <c r="Q332" s="264"/>
      <c r="R332" s="264"/>
      <c r="S332" s="264"/>
      <c r="T332" s="26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6" t="s">
        <v>176</v>
      </c>
      <c r="AU332" s="266" t="s">
        <v>88</v>
      </c>
      <c r="AV332" s="15" t="s">
        <v>172</v>
      </c>
      <c r="AW332" s="15" t="s">
        <v>37</v>
      </c>
      <c r="AX332" s="15" t="s">
        <v>83</v>
      </c>
      <c r="AY332" s="266" t="s">
        <v>164</v>
      </c>
    </row>
    <row r="333" s="2" customFormat="1" ht="16.5" customHeight="1">
      <c r="A333" s="40"/>
      <c r="B333" s="41"/>
      <c r="C333" s="278" t="s">
        <v>416</v>
      </c>
      <c r="D333" s="278" t="s">
        <v>250</v>
      </c>
      <c r="E333" s="279" t="s">
        <v>417</v>
      </c>
      <c r="F333" s="280" t="s">
        <v>418</v>
      </c>
      <c r="G333" s="281" t="s">
        <v>170</v>
      </c>
      <c r="H333" s="282">
        <v>73.905000000000001</v>
      </c>
      <c r="I333" s="283"/>
      <c r="J333" s="284">
        <f>ROUND(I333*H333,2)</f>
        <v>0</v>
      </c>
      <c r="K333" s="280" t="s">
        <v>171</v>
      </c>
      <c r="L333" s="285"/>
      <c r="M333" s="286" t="s">
        <v>19</v>
      </c>
      <c r="N333" s="287" t="s">
        <v>48</v>
      </c>
      <c r="O333" s="86"/>
      <c r="P333" s="225">
        <f>O333*H333</f>
        <v>0</v>
      </c>
      <c r="Q333" s="225">
        <v>0.00044999999999999999</v>
      </c>
      <c r="R333" s="225">
        <f>Q333*H333</f>
        <v>0.033257250000000002</v>
      </c>
      <c r="S333" s="225">
        <v>0</v>
      </c>
      <c r="T333" s="22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7" t="s">
        <v>397</v>
      </c>
      <c r="AT333" s="227" t="s">
        <v>250</v>
      </c>
      <c r="AU333" s="227" t="s">
        <v>88</v>
      </c>
      <c r="AY333" s="19" t="s">
        <v>164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9" t="s">
        <v>88</v>
      </c>
      <c r="BK333" s="228">
        <f>ROUND(I333*H333,2)</f>
        <v>0</v>
      </c>
      <c r="BL333" s="19" t="s">
        <v>311</v>
      </c>
      <c r="BM333" s="227" t="s">
        <v>419</v>
      </c>
    </row>
    <row r="334" s="2" customFormat="1">
      <c r="A334" s="40"/>
      <c r="B334" s="41"/>
      <c r="C334" s="42"/>
      <c r="D334" s="229" t="s">
        <v>174</v>
      </c>
      <c r="E334" s="42"/>
      <c r="F334" s="230" t="s">
        <v>420</v>
      </c>
      <c r="G334" s="42"/>
      <c r="H334" s="42"/>
      <c r="I334" s="231"/>
      <c r="J334" s="42"/>
      <c r="K334" s="42"/>
      <c r="L334" s="46"/>
      <c r="M334" s="232"/>
      <c r="N334" s="23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174</v>
      </c>
      <c r="AU334" s="19" t="s">
        <v>88</v>
      </c>
    </row>
    <row r="335" s="13" customFormat="1">
      <c r="A335" s="13"/>
      <c r="B335" s="234"/>
      <c r="C335" s="235"/>
      <c r="D335" s="236" t="s">
        <v>176</v>
      </c>
      <c r="E335" s="235"/>
      <c r="F335" s="238" t="s">
        <v>421</v>
      </c>
      <c r="G335" s="235"/>
      <c r="H335" s="239">
        <v>73.905000000000001</v>
      </c>
      <c r="I335" s="240"/>
      <c r="J335" s="235"/>
      <c r="K335" s="235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176</v>
      </c>
      <c r="AU335" s="245" t="s">
        <v>88</v>
      </c>
      <c r="AV335" s="13" t="s">
        <v>88</v>
      </c>
      <c r="AW335" s="13" t="s">
        <v>4</v>
      </c>
      <c r="AX335" s="13" t="s">
        <v>83</v>
      </c>
      <c r="AY335" s="245" t="s">
        <v>164</v>
      </c>
    </row>
    <row r="336" s="2" customFormat="1" ht="44.25" customHeight="1">
      <c r="A336" s="40"/>
      <c r="B336" s="41"/>
      <c r="C336" s="216" t="s">
        <v>397</v>
      </c>
      <c r="D336" s="216" t="s">
        <v>167</v>
      </c>
      <c r="E336" s="217" t="s">
        <v>422</v>
      </c>
      <c r="F336" s="218" t="s">
        <v>423</v>
      </c>
      <c r="G336" s="219" t="s">
        <v>349</v>
      </c>
      <c r="H336" s="220">
        <v>0.67600000000000005</v>
      </c>
      <c r="I336" s="221"/>
      <c r="J336" s="222">
        <f>ROUND(I336*H336,2)</f>
        <v>0</v>
      </c>
      <c r="K336" s="218" t="s">
        <v>171</v>
      </c>
      <c r="L336" s="46"/>
      <c r="M336" s="223" t="s">
        <v>19</v>
      </c>
      <c r="N336" s="224" t="s">
        <v>48</v>
      </c>
      <c r="O336" s="86"/>
      <c r="P336" s="225">
        <f>O336*H336</f>
        <v>0</v>
      </c>
      <c r="Q336" s="225">
        <v>0</v>
      </c>
      <c r="R336" s="225">
        <f>Q336*H336</f>
        <v>0</v>
      </c>
      <c r="S336" s="225">
        <v>0</v>
      </c>
      <c r="T336" s="22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7" t="s">
        <v>311</v>
      </c>
      <c r="AT336" s="227" t="s">
        <v>167</v>
      </c>
      <c r="AU336" s="227" t="s">
        <v>88</v>
      </c>
      <c r="AY336" s="19" t="s">
        <v>164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9" t="s">
        <v>88</v>
      </c>
      <c r="BK336" s="228">
        <f>ROUND(I336*H336,2)</f>
        <v>0</v>
      </c>
      <c r="BL336" s="19" t="s">
        <v>311</v>
      </c>
      <c r="BM336" s="227" t="s">
        <v>424</v>
      </c>
    </row>
    <row r="337" s="2" customFormat="1">
      <c r="A337" s="40"/>
      <c r="B337" s="41"/>
      <c r="C337" s="42"/>
      <c r="D337" s="229" t="s">
        <v>174</v>
      </c>
      <c r="E337" s="42"/>
      <c r="F337" s="230" t="s">
        <v>425</v>
      </c>
      <c r="G337" s="42"/>
      <c r="H337" s="42"/>
      <c r="I337" s="231"/>
      <c r="J337" s="42"/>
      <c r="K337" s="42"/>
      <c r="L337" s="46"/>
      <c r="M337" s="232"/>
      <c r="N337" s="23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174</v>
      </c>
      <c r="AU337" s="19" t="s">
        <v>88</v>
      </c>
    </row>
    <row r="338" s="2" customFormat="1" ht="49.05" customHeight="1">
      <c r="A338" s="40"/>
      <c r="B338" s="41"/>
      <c r="C338" s="216" t="s">
        <v>426</v>
      </c>
      <c r="D338" s="216" t="s">
        <v>167</v>
      </c>
      <c r="E338" s="217" t="s">
        <v>427</v>
      </c>
      <c r="F338" s="218" t="s">
        <v>428</v>
      </c>
      <c r="G338" s="219" t="s">
        <v>349</v>
      </c>
      <c r="H338" s="220">
        <v>0.67600000000000005</v>
      </c>
      <c r="I338" s="221"/>
      <c r="J338" s="222">
        <f>ROUND(I338*H338,2)</f>
        <v>0</v>
      </c>
      <c r="K338" s="218" t="s">
        <v>171</v>
      </c>
      <c r="L338" s="46"/>
      <c r="M338" s="223" t="s">
        <v>19</v>
      </c>
      <c r="N338" s="224" t="s">
        <v>48</v>
      </c>
      <c r="O338" s="86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7" t="s">
        <v>311</v>
      </c>
      <c r="AT338" s="227" t="s">
        <v>167</v>
      </c>
      <c r="AU338" s="227" t="s">
        <v>88</v>
      </c>
      <c r="AY338" s="19" t="s">
        <v>164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9" t="s">
        <v>88</v>
      </c>
      <c r="BK338" s="228">
        <f>ROUND(I338*H338,2)</f>
        <v>0</v>
      </c>
      <c r="BL338" s="19" t="s">
        <v>311</v>
      </c>
      <c r="BM338" s="227" t="s">
        <v>429</v>
      </c>
    </row>
    <row r="339" s="2" customFormat="1">
      <c r="A339" s="40"/>
      <c r="B339" s="41"/>
      <c r="C339" s="42"/>
      <c r="D339" s="229" t="s">
        <v>174</v>
      </c>
      <c r="E339" s="42"/>
      <c r="F339" s="230" t="s">
        <v>430</v>
      </c>
      <c r="G339" s="42"/>
      <c r="H339" s="42"/>
      <c r="I339" s="231"/>
      <c r="J339" s="42"/>
      <c r="K339" s="42"/>
      <c r="L339" s="46"/>
      <c r="M339" s="232"/>
      <c r="N339" s="23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174</v>
      </c>
      <c r="AU339" s="19" t="s">
        <v>88</v>
      </c>
    </row>
    <row r="340" s="12" customFormat="1" ht="22.8" customHeight="1">
      <c r="A340" s="12"/>
      <c r="B340" s="200"/>
      <c r="C340" s="201"/>
      <c r="D340" s="202" t="s">
        <v>75</v>
      </c>
      <c r="E340" s="214" t="s">
        <v>431</v>
      </c>
      <c r="F340" s="214" t="s">
        <v>432</v>
      </c>
      <c r="G340" s="201"/>
      <c r="H340" s="201"/>
      <c r="I340" s="204"/>
      <c r="J340" s="215">
        <f>BK340</f>
        <v>0</v>
      </c>
      <c r="K340" s="201"/>
      <c r="L340" s="206"/>
      <c r="M340" s="207"/>
      <c r="N340" s="208"/>
      <c r="O340" s="208"/>
      <c r="P340" s="209">
        <f>SUM(P341:P349)</f>
        <v>0</v>
      </c>
      <c r="Q340" s="208"/>
      <c r="R340" s="209">
        <f>SUM(R341:R349)</f>
        <v>0</v>
      </c>
      <c r="S340" s="208"/>
      <c r="T340" s="210">
        <f>SUM(T341:T349)</f>
        <v>2.16561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1" t="s">
        <v>88</v>
      </c>
      <c r="AT340" s="212" t="s">
        <v>75</v>
      </c>
      <c r="AU340" s="212" t="s">
        <v>83</v>
      </c>
      <c r="AY340" s="211" t="s">
        <v>164</v>
      </c>
      <c r="BK340" s="213">
        <f>SUM(BK341:BK349)</f>
        <v>0</v>
      </c>
    </row>
    <row r="341" s="2" customFormat="1" ht="24.15" customHeight="1">
      <c r="A341" s="40"/>
      <c r="B341" s="41"/>
      <c r="C341" s="216" t="s">
        <v>433</v>
      </c>
      <c r="D341" s="216" t="s">
        <v>167</v>
      </c>
      <c r="E341" s="217" t="s">
        <v>434</v>
      </c>
      <c r="F341" s="218" t="s">
        <v>435</v>
      </c>
      <c r="G341" s="219" t="s">
        <v>170</v>
      </c>
      <c r="H341" s="220">
        <v>72.186999999999998</v>
      </c>
      <c r="I341" s="221"/>
      <c r="J341" s="222">
        <f>ROUND(I341*H341,2)</f>
        <v>0</v>
      </c>
      <c r="K341" s="218" t="s">
        <v>171</v>
      </c>
      <c r="L341" s="46"/>
      <c r="M341" s="223" t="s">
        <v>19</v>
      </c>
      <c r="N341" s="224" t="s">
        <v>48</v>
      </c>
      <c r="O341" s="86"/>
      <c r="P341" s="225">
        <f>O341*H341</f>
        <v>0</v>
      </c>
      <c r="Q341" s="225">
        <v>0</v>
      </c>
      <c r="R341" s="225">
        <f>Q341*H341</f>
        <v>0</v>
      </c>
      <c r="S341" s="225">
        <v>0.029999999999999999</v>
      </c>
      <c r="T341" s="226">
        <f>S341*H341</f>
        <v>2.16561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7" t="s">
        <v>311</v>
      </c>
      <c r="AT341" s="227" t="s">
        <v>167</v>
      </c>
      <c r="AU341" s="227" t="s">
        <v>88</v>
      </c>
      <c r="AY341" s="19" t="s">
        <v>164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9" t="s">
        <v>88</v>
      </c>
      <c r="BK341" s="228">
        <f>ROUND(I341*H341,2)</f>
        <v>0</v>
      </c>
      <c r="BL341" s="19" t="s">
        <v>311</v>
      </c>
      <c r="BM341" s="227" t="s">
        <v>436</v>
      </c>
    </row>
    <row r="342" s="2" customFormat="1">
      <c r="A342" s="40"/>
      <c r="B342" s="41"/>
      <c r="C342" s="42"/>
      <c r="D342" s="229" t="s">
        <v>174</v>
      </c>
      <c r="E342" s="42"/>
      <c r="F342" s="230" t="s">
        <v>437</v>
      </c>
      <c r="G342" s="42"/>
      <c r="H342" s="42"/>
      <c r="I342" s="231"/>
      <c r="J342" s="42"/>
      <c r="K342" s="42"/>
      <c r="L342" s="46"/>
      <c r="M342" s="232"/>
      <c r="N342" s="23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174</v>
      </c>
      <c r="AU342" s="19" t="s">
        <v>88</v>
      </c>
    </row>
    <row r="343" s="13" customFormat="1">
      <c r="A343" s="13"/>
      <c r="B343" s="234"/>
      <c r="C343" s="235"/>
      <c r="D343" s="236" t="s">
        <v>176</v>
      </c>
      <c r="E343" s="237" t="s">
        <v>19</v>
      </c>
      <c r="F343" s="238" t="s">
        <v>233</v>
      </c>
      <c r="G343" s="235"/>
      <c r="H343" s="239">
        <v>17.928000000000001</v>
      </c>
      <c r="I343" s="240"/>
      <c r="J343" s="235"/>
      <c r="K343" s="235"/>
      <c r="L343" s="241"/>
      <c r="M343" s="242"/>
      <c r="N343" s="243"/>
      <c r="O343" s="243"/>
      <c r="P343" s="243"/>
      <c r="Q343" s="243"/>
      <c r="R343" s="243"/>
      <c r="S343" s="243"/>
      <c r="T343" s="24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5" t="s">
        <v>176</v>
      </c>
      <c r="AU343" s="245" t="s">
        <v>88</v>
      </c>
      <c r="AV343" s="13" t="s">
        <v>88</v>
      </c>
      <c r="AW343" s="13" t="s">
        <v>37</v>
      </c>
      <c r="AX343" s="13" t="s">
        <v>76</v>
      </c>
      <c r="AY343" s="245" t="s">
        <v>164</v>
      </c>
    </row>
    <row r="344" s="13" customFormat="1">
      <c r="A344" s="13"/>
      <c r="B344" s="234"/>
      <c r="C344" s="235"/>
      <c r="D344" s="236" t="s">
        <v>176</v>
      </c>
      <c r="E344" s="237" t="s">
        <v>19</v>
      </c>
      <c r="F344" s="238" t="s">
        <v>297</v>
      </c>
      <c r="G344" s="235"/>
      <c r="H344" s="239">
        <v>21.841000000000001</v>
      </c>
      <c r="I344" s="240"/>
      <c r="J344" s="235"/>
      <c r="K344" s="235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176</v>
      </c>
      <c r="AU344" s="245" t="s">
        <v>88</v>
      </c>
      <c r="AV344" s="13" t="s">
        <v>88</v>
      </c>
      <c r="AW344" s="13" t="s">
        <v>37</v>
      </c>
      <c r="AX344" s="13" t="s">
        <v>76</v>
      </c>
      <c r="AY344" s="245" t="s">
        <v>164</v>
      </c>
    </row>
    <row r="345" s="13" customFormat="1">
      <c r="A345" s="13"/>
      <c r="B345" s="234"/>
      <c r="C345" s="235"/>
      <c r="D345" s="236" t="s">
        <v>176</v>
      </c>
      <c r="E345" s="237" t="s">
        <v>19</v>
      </c>
      <c r="F345" s="238" t="s">
        <v>298</v>
      </c>
      <c r="G345" s="235"/>
      <c r="H345" s="239">
        <v>16.469999999999999</v>
      </c>
      <c r="I345" s="240"/>
      <c r="J345" s="235"/>
      <c r="K345" s="235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176</v>
      </c>
      <c r="AU345" s="245" t="s">
        <v>88</v>
      </c>
      <c r="AV345" s="13" t="s">
        <v>88</v>
      </c>
      <c r="AW345" s="13" t="s">
        <v>37</v>
      </c>
      <c r="AX345" s="13" t="s">
        <v>76</v>
      </c>
      <c r="AY345" s="245" t="s">
        <v>164</v>
      </c>
    </row>
    <row r="346" s="13" customFormat="1">
      <c r="A346" s="13"/>
      <c r="B346" s="234"/>
      <c r="C346" s="235"/>
      <c r="D346" s="236" t="s">
        <v>176</v>
      </c>
      <c r="E346" s="237" t="s">
        <v>19</v>
      </c>
      <c r="F346" s="238" t="s">
        <v>237</v>
      </c>
      <c r="G346" s="235"/>
      <c r="H346" s="239">
        <v>7.2779999999999996</v>
      </c>
      <c r="I346" s="240"/>
      <c r="J346" s="235"/>
      <c r="K346" s="235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176</v>
      </c>
      <c r="AU346" s="245" t="s">
        <v>88</v>
      </c>
      <c r="AV346" s="13" t="s">
        <v>88</v>
      </c>
      <c r="AW346" s="13" t="s">
        <v>37</v>
      </c>
      <c r="AX346" s="13" t="s">
        <v>76</v>
      </c>
      <c r="AY346" s="245" t="s">
        <v>164</v>
      </c>
    </row>
    <row r="347" s="13" customFormat="1">
      <c r="A347" s="13"/>
      <c r="B347" s="234"/>
      <c r="C347" s="235"/>
      <c r="D347" s="236" t="s">
        <v>176</v>
      </c>
      <c r="E347" s="237" t="s">
        <v>19</v>
      </c>
      <c r="F347" s="238" t="s">
        <v>240</v>
      </c>
      <c r="G347" s="235"/>
      <c r="H347" s="239">
        <v>6.5099999999999998</v>
      </c>
      <c r="I347" s="240"/>
      <c r="J347" s="235"/>
      <c r="K347" s="235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176</v>
      </c>
      <c r="AU347" s="245" t="s">
        <v>88</v>
      </c>
      <c r="AV347" s="13" t="s">
        <v>88</v>
      </c>
      <c r="AW347" s="13" t="s">
        <v>37</v>
      </c>
      <c r="AX347" s="13" t="s">
        <v>76</v>
      </c>
      <c r="AY347" s="245" t="s">
        <v>164</v>
      </c>
    </row>
    <row r="348" s="13" customFormat="1">
      <c r="A348" s="13"/>
      <c r="B348" s="234"/>
      <c r="C348" s="235"/>
      <c r="D348" s="236" t="s">
        <v>176</v>
      </c>
      <c r="E348" s="237" t="s">
        <v>19</v>
      </c>
      <c r="F348" s="238" t="s">
        <v>238</v>
      </c>
      <c r="G348" s="235"/>
      <c r="H348" s="239">
        <v>2.1600000000000001</v>
      </c>
      <c r="I348" s="240"/>
      <c r="J348" s="235"/>
      <c r="K348" s="235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176</v>
      </c>
      <c r="AU348" s="245" t="s">
        <v>88</v>
      </c>
      <c r="AV348" s="13" t="s">
        <v>88</v>
      </c>
      <c r="AW348" s="13" t="s">
        <v>37</v>
      </c>
      <c r="AX348" s="13" t="s">
        <v>76</v>
      </c>
      <c r="AY348" s="245" t="s">
        <v>164</v>
      </c>
    </row>
    <row r="349" s="15" customFormat="1">
      <c r="A349" s="15"/>
      <c r="B349" s="256"/>
      <c r="C349" s="257"/>
      <c r="D349" s="236" t="s">
        <v>176</v>
      </c>
      <c r="E349" s="258" t="s">
        <v>19</v>
      </c>
      <c r="F349" s="259" t="s">
        <v>185</v>
      </c>
      <c r="G349" s="257"/>
      <c r="H349" s="260">
        <v>72.186999999999998</v>
      </c>
      <c r="I349" s="261"/>
      <c r="J349" s="257"/>
      <c r="K349" s="257"/>
      <c r="L349" s="262"/>
      <c r="M349" s="263"/>
      <c r="N349" s="264"/>
      <c r="O349" s="264"/>
      <c r="P349" s="264"/>
      <c r="Q349" s="264"/>
      <c r="R349" s="264"/>
      <c r="S349" s="264"/>
      <c r="T349" s="26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6" t="s">
        <v>176</v>
      </c>
      <c r="AU349" s="266" t="s">
        <v>88</v>
      </c>
      <c r="AV349" s="15" t="s">
        <v>172</v>
      </c>
      <c r="AW349" s="15" t="s">
        <v>37</v>
      </c>
      <c r="AX349" s="15" t="s">
        <v>83</v>
      </c>
      <c r="AY349" s="266" t="s">
        <v>164</v>
      </c>
    </row>
    <row r="350" s="12" customFormat="1" ht="22.8" customHeight="1">
      <c r="A350" s="12"/>
      <c r="B350" s="200"/>
      <c r="C350" s="201"/>
      <c r="D350" s="202" t="s">
        <v>75</v>
      </c>
      <c r="E350" s="214" t="s">
        <v>438</v>
      </c>
      <c r="F350" s="214" t="s">
        <v>439</v>
      </c>
      <c r="G350" s="201"/>
      <c r="H350" s="201"/>
      <c r="I350" s="204"/>
      <c r="J350" s="215">
        <f>BK350</f>
        <v>0</v>
      </c>
      <c r="K350" s="201"/>
      <c r="L350" s="206"/>
      <c r="M350" s="207"/>
      <c r="N350" s="208"/>
      <c r="O350" s="208"/>
      <c r="P350" s="209">
        <f>SUM(P351:P422)</f>
        <v>0</v>
      </c>
      <c r="Q350" s="208"/>
      <c r="R350" s="209">
        <f>SUM(R351:R422)</f>
        <v>6.2538157000000005</v>
      </c>
      <c r="S350" s="208"/>
      <c r="T350" s="210">
        <f>SUM(T351:T422)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1" t="s">
        <v>88</v>
      </c>
      <c r="AT350" s="212" t="s">
        <v>75</v>
      </c>
      <c r="AU350" s="212" t="s">
        <v>83</v>
      </c>
      <c r="AY350" s="211" t="s">
        <v>164</v>
      </c>
      <c r="BK350" s="213">
        <f>SUM(BK351:BK422)</f>
        <v>0</v>
      </c>
    </row>
    <row r="351" s="2" customFormat="1" ht="55.5" customHeight="1">
      <c r="A351" s="40"/>
      <c r="B351" s="41"/>
      <c r="C351" s="216" t="s">
        <v>440</v>
      </c>
      <c r="D351" s="216" t="s">
        <v>167</v>
      </c>
      <c r="E351" s="217" t="s">
        <v>441</v>
      </c>
      <c r="F351" s="218" t="s">
        <v>442</v>
      </c>
      <c r="G351" s="219" t="s">
        <v>170</v>
      </c>
      <c r="H351" s="220">
        <v>2.3599999999999999</v>
      </c>
      <c r="I351" s="221"/>
      <c r="J351" s="222">
        <f>ROUND(I351*H351,2)</f>
        <v>0</v>
      </c>
      <c r="K351" s="218" t="s">
        <v>19</v>
      </c>
      <c r="L351" s="46"/>
      <c r="M351" s="223" t="s">
        <v>19</v>
      </c>
      <c r="N351" s="224" t="s">
        <v>48</v>
      </c>
      <c r="O351" s="86"/>
      <c r="P351" s="225">
        <f>O351*H351</f>
        <v>0</v>
      </c>
      <c r="Q351" s="225">
        <v>0.026179999999999998</v>
      </c>
      <c r="R351" s="225">
        <f>Q351*H351</f>
        <v>0.061784799999999994</v>
      </c>
      <c r="S351" s="225">
        <v>0</v>
      </c>
      <c r="T351" s="22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7" t="s">
        <v>311</v>
      </c>
      <c r="AT351" s="227" t="s">
        <v>167</v>
      </c>
      <c r="AU351" s="227" t="s">
        <v>88</v>
      </c>
      <c r="AY351" s="19" t="s">
        <v>164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9" t="s">
        <v>88</v>
      </c>
      <c r="BK351" s="228">
        <f>ROUND(I351*H351,2)</f>
        <v>0</v>
      </c>
      <c r="BL351" s="19" t="s">
        <v>311</v>
      </c>
      <c r="BM351" s="227" t="s">
        <v>443</v>
      </c>
    </row>
    <row r="352" s="13" customFormat="1">
      <c r="A352" s="13"/>
      <c r="B352" s="234"/>
      <c r="C352" s="235"/>
      <c r="D352" s="236" t="s">
        <v>176</v>
      </c>
      <c r="E352" s="237" t="s">
        <v>19</v>
      </c>
      <c r="F352" s="238" t="s">
        <v>444</v>
      </c>
      <c r="G352" s="235"/>
      <c r="H352" s="239">
        <v>2.052</v>
      </c>
      <c r="I352" s="240"/>
      <c r="J352" s="235"/>
      <c r="K352" s="235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176</v>
      </c>
      <c r="AU352" s="245" t="s">
        <v>88</v>
      </c>
      <c r="AV352" s="13" t="s">
        <v>88</v>
      </c>
      <c r="AW352" s="13" t="s">
        <v>37</v>
      </c>
      <c r="AX352" s="13" t="s">
        <v>76</v>
      </c>
      <c r="AY352" s="245" t="s">
        <v>164</v>
      </c>
    </row>
    <row r="353" s="13" customFormat="1">
      <c r="A353" s="13"/>
      <c r="B353" s="234"/>
      <c r="C353" s="235"/>
      <c r="D353" s="236" t="s">
        <v>176</v>
      </c>
      <c r="E353" s="237" t="s">
        <v>19</v>
      </c>
      <c r="F353" s="238" t="s">
        <v>445</v>
      </c>
      <c r="G353" s="235"/>
      <c r="H353" s="239">
        <v>0.308</v>
      </c>
      <c r="I353" s="240"/>
      <c r="J353" s="235"/>
      <c r="K353" s="235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176</v>
      </c>
      <c r="AU353" s="245" t="s">
        <v>88</v>
      </c>
      <c r="AV353" s="13" t="s">
        <v>88</v>
      </c>
      <c r="AW353" s="13" t="s">
        <v>37</v>
      </c>
      <c r="AX353" s="13" t="s">
        <v>76</v>
      </c>
      <c r="AY353" s="245" t="s">
        <v>164</v>
      </c>
    </row>
    <row r="354" s="15" customFormat="1">
      <c r="A354" s="15"/>
      <c r="B354" s="256"/>
      <c r="C354" s="257"/>
      <c r="D354" s="236" t="s">
        <v>176</v>
      </c>
      <c r="E354" s="258" t="s">
        <v>19</v>
      </c>
      <c r="F354" s="259" t="s">
        <v>185</v>
      </c>
      <c r="G354" s="257"/>
      <c r="H354" s="260">
        <v>2.3599999999999999</v>
      </c>
      <c r="I354" s="261"/>
      <c r="J354" s="257"/>
      <c r="K354" s="257"/>
      <c r="L354" s="262"/>
      <c r="M354" s="263"/>
      <c r="N354" s="264"/>
      <c r="O354" s="264"/>
      <c r="P354" s="264"/>
      <c r="Q354" s="264"/>
      <c r="R354" s="264"/>
      <c r="S354" s="264"/>
      <c r="T354" s="26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6" t="s">
        <v>176</v>
      </c>
      <c r="AU354" s="266" t="s">
        <v>88</v>
      </c>
      <c r="AV354" s="15" t="s">
        <v>172</v>
      </c>
      <c r="AW354" s="15" t="s">
        <v>37</v>
      </c>
      <c r="AX354" s="15" t="s">
        <v>83</v>
      </c>
      <c r="AY354" s="266" t="s">
        <v>164</v>
      </c>
    </row>
    <row r="355" s="2" customFormat="1" ht="78" customHeight="1">
      <c r="A355" s="40"/>
      <c r="B355" s="41"/>
      <c r="C355" s="216" t="s">
        <v>446</v>
      </c>
      <c r="D355" s="216" t="s">
        <v>167</v>
      </c>
      <c r="E355" s="217" t="s">
        <v>447</v>
      </c>
      <c r="F355" s="218" t="s">
        <v>448</v>
      </c>
      <c r="G355" s="219" t="s">
        <v>170</v>
      </c>
      <c r="H355" s="220">
        <v>0.98999999999999999</v>
      </c>
      <c r="I355" s="221"/>
      <c r="J355" s="222">
        <f>ROUND(I355*H355,2)</f>
        <v>0</v>
      </c>
      <c r="K355" s="218" t="s">
        <v>171</v>
      </c>
      <c r="L355" s="46"/>
      <c r="M355" s="223" t="s">
        <v>19</v>
      </c>
      <c r="N355" s="224" t="s">
        <v>48</v>
      </c>
      <c r="O355" s="86"/>
      <c r="P355" s="225">
        <f>O355*H355</f>
        <v>0</v>
      </c>
      <c r="Q355" s="225">
        <v>0.048320000000000002</v>
      </c>
      <c r="R355" s="225">
        <f>Q355*H355</f>
        <v>0.047836799999999999</v>
      </c>
      <c r="S355" s="225">
        <v>0</v>
      </c>
      <c r="T355" s="22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7" t="s">
        <v>311</v>
      </c>
      <c r="AT355" s="227" t="s">
        <v>167</v>
      </c>
      <c r="AU355" s="227" t="s">
        <v>88</v>
      </c>
      <c r="AY355" s="19" t="s">
        <v>164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9" t="s">
        <v>88</v>
      </c>
      <c r="BK355" s="228">
        <f>ROUND(I355*H355,2)</f>
        <v>0</v>
      </c>
      <c r="BL355" s="19" t="s">
        <v>311</v>
      </c>
      <c r="BM355" s="227" t="s">
        <v>449</v>
      </c>
    </row>
    <row r="356" s="2" customFormat="1">
      <c r="A356" s="40"/>
      <c r="B356" s="41"/>
      <c r="C356" s="42"/>
      <c r="D356" s="229" t="s">
        <v>174</v>
      </c>
      <c r="E356" s="42"/>
      <c r="F356" s="230" t="s">
        <v>450</v>
      </c>
      <c r="G356" s="42"/>
      <c r="H356" s="42"/>
      <c r="I356" s="231"/>
      <c r="J356" s="42"/>
      <c r="K356" s="42"/>
      <c r="L356" s="46"/>
      <c r="M356" s="232"/>
      <c r="N356" s="23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174</v>
      </c>
      <c r="AU356" s="19" t="s">
        <v>88</v>
      </c>
    </row>
    <row r="357" s="13" customFormat="1">
      <c r="A357" s="13"/>
      <c r="B357" s="234"/>
      <c r="C357" s="235"/>
      <c r="D357" s="236" t="s">
        <v>176</v>
      </c>
      <c r="E357" s="237" t="s">
        <v>19</v>
      </c>
      <c r="F357" s="238" t="s">
        <v>451</v>
      </c>
      <c r="G357" s="235"/>
      <c r="H357" s="239">
        <v>0.98999999999999999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176</v>
      </c>
      <c r="AU357" s="245" t="s">
        <v>88</v>
      </c>
      <c r="AV357" s="13" t="s">
        <v>88</v>
      </c>
      <c r="AW357" s="13" t="s">
        <v>37</v>
      </c>
      <c r="AX357" s="13" t="s">
        <v>83</v>
      </c>
      <c r="AY357" s="245" t="s">
        <v>164</v>
      </c>
    </row>
    <row r="358" s="2" customFormat="1" ht="49.05" customHeight="1">
      <c r="A358" s="40"/>
      <c r="B358" s="41"/>
      <c r="C358" s="216" t="s">
        <v>452</v>
      </c>
      <c r="D358" s="216" t="s">
        <v>167</v>
      </c>
      <c r="E358" s="217" t="s">
        <v>453</v>
      </c>
      <c r="F358" s="218" t="s">
        <v>454</v>
      </c>
      <c r="G358" s="219" t="s">
        <v>170</v>
      </c>
      <c r="H358" s="220">
        <v>8.0299999999999994</v>
      </c>
      <c r="I358" s="221"/>
      <c r="J358" s="222">
        <f>ROUND(I358*H358,2)</f>
        <v>0</v>
      </c>
      <c r="K358" s="218" t="s">
        <v>171</v>
      </c>
      <c r="L358" s="46"/>
      <c r="M358" s="223" t="s">
        <v>19</v>
      </c>
      <c r="N358" s="224" t="s">
        <v>48</v>
      </c>
      <c r="O358" s="86"/>
      <c r="P358" s="225">
        <f>O358*H358</f>
        <v>0</v>
      </c>
      <c r="Q358" s="225">
        <v>0.012200000000000001</v>
      </c>
      <c r="R358" s="225">
        <f>Q358*H358</f>
        <v>0.097965999999999998</v>
      </c>
      <c r="S358" s="225">
        <v>0</v>
      </c>
      <c r="T358" s="22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7" t="s">
        <v>311</v>
      </c>
      <c r="AT358" s="227" t="s">
        <v>167</v>
      </c>
      <c r="AU358" s="227" t="s">
        <v>88</v>
      </c>
      <c r="AY358" s="19" t="s">
        <v>164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9" t="s">
        <v>88</v>
      </c>
      <c r="BK358" s="228">
        <f>ROUND(I358*H358,2)</f>
        <v>0</v>
      </c>
      <c r="BL358" s="19" t="s">
        <v>311</v>
      </c>
      <c r="BM358" s="227" t="s">
        <v>455</v>
      </c>
    </row>
    <row r="359" s="2" customFormat="1">
      <c r="A359" s="40"/>
      <c r="B359" s="41"/>
      <c r="C359" s="42"/>
      <c r="D359" s="229" t="s">
        <v>174</v>
      </c>
      <c r="E359" s="42"/>
      <c r="F359" s="230" t="s">
        <v>456</v>
      </c>
      <c r="G359" s="42"/>
      <c r="H359" s="42"/>
      <c r="I359" s="231"/>
      <c r="J359" s="42"/>
      <c r="K359" s="42"/>
      <c r="L359" s="46"/>
      <c r="M359" s="232"/>
      <c r="N359" s="23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174</v>
      </c>
      <c r="AU359" s="19" t="s">
        <v>88</v>
      </c>
    </row>
    <row r="360" s="14" customFormat="1">
      <c r="A360" s="14"/>
      <c r="B360" s="246"/>
      <c r="C360" s="247"/>
      <c r="D360" s="236" t="s">
        <v>176</v>
      </c>
      <c r="E360" s="248" t="s">
        <v>19</v>
      </c>
      <c r="F360" s="249" t="s">
        <v>384</v>
      </c>
      <c r="G360" s="247"/>
      <c r="H360" s="248" t="s">
        <v>19</v>
      </c>
      <c r="I360" s="250"/>
      <c r="J360" s="247"/>
      <c r="K360" s="247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176</v>
      </c>
      <c r="AU360" s="255" t="s">
        <v>88</v>
      </c>
      <c r="AV360" s="14" t="s">
        <v>83</v>
      </c>
      <c r="AW360" s="14" t="s">
        <v>37</v>
      </c>
      <c r="AX360" s="14" t="s">
        <v>76</v>
      </c>
      <c r="AY360" s="255" t="s">
        <v>164</v>
      </c>
    </row>
    <row r="361" s="13" customFormat="1">
      <c r="A361" s="13"/>
      <c r="B361" s="234"/>
      <c r="C361" s="235"/>
      <c r="D361" s="236" t="s">
        <v>176</v>
      </c>
      <c r="E361" s="237" t="s">
        <v>19</v>
      </c>
      <c r="F361" s="238" t="s">
        <v>385</v>
      </c>
      <c r="G361" s="235"/>
      <c r="H361" s="239">
        <v>5.9900000000000002</v>
      </c>
      <c r="I361" s="240"/>
      <c r="J361" s="235"/>
      <c r="K361" s="235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176</v>
      </c>
      <c r="AU361" s="245" t="s">
        <v>88</v>
      </c>
      <c r="AV361" s="13" t="s">
        <v>88</v>
      </c>
      <c r="AW361" s="13" t="s">
        <v>37</v>
      </c>
      <c r="AX361" s="13" t="s">
        <v>76</v>
      </c>
      <c r="AY361" s="245" t="s">
        <v>164</v>
      </c>
    </row>
    <row r="362" s="13" customFormat="1">
      <c r="A362" s="13"/>
      <c r="B362" s="234"/>
      <c r="C362" s="235"/>
      <c r="D362" s="236" t="s">
        <v>176</v>
      </c>
      <c r="E362" s="237" t="s">
        <v>19</v>
      </c>
      <c r="F362" s="238" t="s">
        <v>386</v>
      </c>
      <c r="G362" s="235"/>
      <c r="H362" s="239">
        <v>2.04</v>
      </c>
      <c r="I362" s="240"/>
      <c r="J362" s="235"/>
      <c r="K362" s="235"/>
      <c r="L362" s="241"/>
      <c r="M362" s="242"/>
      <c r="N362" s="243"/>
      <c r="O362" s="243"/>
      <c r="P362" s="243"/>
      <c r="Q362" s="243"/>
      <c r="R362" s="243"/>
      <c r="S362" s="243"/>
      <c r="T362" s="24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5" t="s">
        <v>176</v>
      </c>
      <c r="AU362" s="245" t="s">
        <v>88</v>
      </c>
      <c r="AV362" s="13" t="s">
        <v>88</v>
      </c>
      <c r="AW362" s="13" t="s">
        <v>37</v>
      </c>
      <c r="AX362" s="13" t="s">
        <v>76</v>
      </c>
      <c r="AY362" s="245" t="s">
        <v>164</v>
      </c>
    </row>
    <row r="363" s="15" customFormat="1">
      <c r="A363" s="15"/>
      <c r="B363" s="256"/>
      <c r="C363" s="257"/>
      <c r="D363" s="236" t="s">
        <v>176</v>
      </c>
      <c r="E363" s="258" t="s">
        <v>19</v>
      </c>
      <c r="F363" s="259" t="s">
        <v>185</v>
      </c>
      <c r="G363" s="257"/>
      <c r="H363" s="260">
        <v>8.0299999999999994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6" t="s">
        <v>176</v>
      </c>
      <c r="AU363" s="266" t="s">
        <v>88</v>
      </c>
      <c r="AV363" s="15" t="s">
        <v>172</v>
      </c>
      <c r="AW363" s="15" t="s">
        <v>37</v>
      </c>
      <c r="AX363" s="15" t="s">
        <v>83</v>
      </c>
      <c r="AY363" s="266" t="s">
        <v>164</v>
      </c>
    </row>
    <row r="364" s="2" customFormat="1" ht="49.05" customHeight="1">
      <c r="A364" s="40"/>
      <c r="B364" s="41"/>
      <c r="C364" s="216" t="s">
        <v>457</v>
      </c>
      <c r="D364" s="216" t="s">
        <v>167</v>
      </c>
      <c r="E364" s="217" t="s">
        <v>453</v>
      </c>
      <c r="F364" s="218" t="s">
        <v>454</v>
      </c>
      <c r="G364" s="219" t="s">
        <v>170</v>
      </c>
      <c r="H364" s="220">
        <v>55.450000000000003</v>
      </c>
      <c r="I364" s="221"/>
      <c r="J364" s="222">
        <f>ROUND(I364*H364,2)</f>
        <v>0</v>
      </c>
      <c r="K364" s="218" t="s">
        <v>171</v>
      </c>
      <c r="L364" s="46"/>
      <c r="M364" s="223" t="s">
        <v>19</v>
      </c>
      <c r="N364" s="224" t="s">
        <v>48</v>
      </c>
      <c r="O364" s="86"/>
      <c r="P364" s="225">
        <f>O364*H364</f>
        <v>0</v>
      </c>
      <c r="Q364" s="225">
        <v>0.012200000000000001</v>
      </c>
      <c r="R364" s="225">
        <f>Q364*H364</f>
        <v>0.67649000000000004</v>
      </c>
      <c r="S364" s="225">
        <v>0</v>
      </c>
      <c r="T364" s="22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7" t="s">
        <v>311</v>
      </c>
      <c r="AT364" s="227" t="s">
        <v>167</v>
      </c>
      <c r="AU364" s="227" t="s">
        <v>88</v>
      </c>
      <c r="AY364" s="19" t="s">
        <v>164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9" t="s">
        <v>88</v>
      </c>
      <c r="BK364" s="228">
        <f>ROUND(I364*H364,2)</f>
        <v>0</v>
      </c>
      <c r="BL364" s="19" t="s">
        <v>311</v>
      </c>
      <c r="BM364" s="227" t="s">
        <v>458</v>
      </c>
    </row>
    <row r="365" s="2" customFormat="1">
      <c r="A365" s="40"/>
      <c r="B365" s="41"/>
      <c r="C365" s="42"/>
      <c r="D365" s="229" t="s">
        <v>174</v>
      </c>
      <c r="E365" s="42"/>
      <c r="F365" s="230" t="s">
        <v>456</v>
      </c>
      <c r="G365" s="42"/>
      <c r="H365" s="42"/>
      <c r="I365" s="231"/>
      <c r="J365" s="42"/>
      <c r="K365" s="42"/>
      <c r="L365" s="46"/>
      <c r="M365" s="232"/>
      <c r="N365" s="23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174</v>
      </c>
      <c r="AU365" s="19" t="s">
        <v>88</v>
      </c>
    </row>
    <row r="366" s="14" customFormat="1">
      <c r="A366" s="14"/>
      <c r="B366" s="246"/>
      <c r="C366" s="247"/>
      <c r="D366" s="236" t="s">
        <v>176</v>
      </c>
      <c r="E366" s="248" t="s">
        <v>19</v>
      </c>
      <c r="F366" s="249" t="s">
        <v>387</v>
      </c>
      <c r="G366" s="247"/>
      <c r="H366" s="248" t="s">
        <v>19</v>
      </c>
      <c r="I366" s="250"/>
      <c r="J366" s="247"/>
      <c r="K366" s="247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176</v>
      </c>
      <c r="AU366" s="255" t="s">
        <v>88</v>
      </c>
      <c r="AV366" s="14" t="s">
        <v>83</v>
      </c>
      <c r="AW366" s="14" t="s">
        <v>37</v>
      </c>
      <c r="AX366" s="14" t="s">
        <v>76</v>
      </c>
      <c r="AY366" s="255" t="s">
        <v>164</v>
      </c>
    </row>
    <row r="367" s="13" customFormat="1">
      <c r="A367" s="13"/>
      <c r="B367" s="234"/>
      <c r="C367" s="235"/>
      <c r="D367" s="236" t="s">
        <v>176</v>
      </c>
      <c r="E367" s="237" t="s">
        <v>19</v>
      </c>
      <c r="F367" s="238" t="s">
        <v>388</v>
      </c>
      <c r="G367" s="235"/>
      <c r="H367" s="239">
        <v>16.469999999999999</v>
      </c>
      <c r="I367" s="240"/>
      <c r="J367" s="235"/>
      <c r="K367" s="235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176</v>
      </c>
      <c r="AU367" s="245" t="s">
        <v>88</v>
      </c>
      <c r="AV367" s="13" t="s">
        <v>88</v>
      </c>
      <c r="AW367" s="13" t="s">
        <v>37</v>
      </c>
      <c r="AX367" s="13" t="s">
        <v>76</v>
      </c>
      <c r="AY367" s="245" t="s">
        <v>164</v>
      </c>
    </row>
    <row r="368" s="16" customFormat="1">
      <c r="A368" s="16"/>
      <c r="B368" s="267"/>
      <c r="C368" s="268"/>
      <c r="D368" s="236" t="s">
        <v>176</v>
      </c>
      <c r="E368" s="269" t="s">
        <v>19</v>
      </c>
      <c r="F368" s="270" t="s">
        <v>217</v>
      </c>
      <c r="G368" s="268"/>
      <c r="H368" s="271">
        <v>16.469999999999999</v>
      </c>
      <c r="I368" s="272"/>
      <c r="J368" s="268"/>
      <c r="K368" s="268"/>
      <c r="L368" s="273"/>
      <c r="M368" s="274"/>
      <c r="N368" s="275"/>
      <c r="O368" s="275"/>
      <c r="P368" s="275"/>
      <c r="Q368" s="275"/>
      <c r="R368" s="275"/>
      <c r="S368" s="275"/>
      <c r="T368" s="27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77" t="s">
        <v>176</v>
      </c>
      <c r="AU368" s="277" t="s">
        <v>88</v>
      </c>
      <c r="AV368" s="16" t="s">
        <v>93</v>
      </c>
      <c r="AW368" s="16" t="s">
        <v>37</v>
      </c>
      <c r="AX368" s="16" t="s">
        <v>76</v>
      </c>
      <c r="AY368" s="277" t="s">
        <v>164</v>
      </c>
    </row>
    <row r="369" s="14" customFormat="1">
      <c r="A369" s="14"/>
      <c r="B369" s="246"/>
      <c r="C369" s="247"/>
      <c r="D369" s="236" t="s">
        <v>176</v>
      </c>
      <c r="E369" s="248" t="s">
        <v>19</v>
      </c>
      <c r="F369" s="249" t="s">
        <v>389</v>
      </c>
      <c r="G369" s="247"/>
      <c r="H369" s="248" t="s">
        <v>19</v>
      </c>
      <c r="I369" s="250"/>
      <c r="J369" s="247"/>
      <c r="K369" s="247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176</v>
      </c>
      <c r="AU369" s="255" t="s">
        <v>88</v>
      </c>
      <c r="AV369" s="14" t="s">
        <v>83</v>
      </c>
      <c r="AW369" s="14" t="s">
        <v>37</v>
      </c>
      <c r="AX369" s="14" t="s">
        <v>76</v>
      </c>
      <c r="AY369" s="255" t="s">
        <v>164</v>
      </c>
    </row>
    <row r="370" s="13" customFormat="1">
      <c r="A370" s="13"/>
      <c r="B370" s="234"/>
      <c r="C370" s="235"/>
      <c r="D370" s="236" t="s">
        <v>176</v>
      </c>
      <c r="E370" s="237" t="s">
        <v>19</v>
      </c>
      <c r="F370" s="238" t="s">
        <v>390</v>
      </c>
      <c r="G370" s="235"/>
      <c r="H370" s="239">
        <v>17.329999999999998</v>
      </c>
      <c r="I370" s="240"/>
      <c r="J370" s="235"/>
      <c r="K370" s="235"/>
      <c r="L370" s="241"/>
      <c r="M370" s="242"/>
      <c r="N370" s="243"/>
      <c r="O370" s="243"/>
      <c r="P370" s="243"/>
      <c r="Q370" s="243"/>
      <c r="R370" s="243"/>
      <c r="S370" s="243"/>
      <c r="T370" s="24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5" t="s">
        <v>176</v>
      </c>
      <c r="AU370" s="245" t="s">
        <v>88</v>
      </c>
      <c r="AV370" s="13" t="s">
        <v>88</v>
      </c>
      <c r="AW370" s="13" t="s">
        <v>37</v>
      </c>
      <c r="AX370" s="13" t="s">
        <v>76</v>
      </c>
      <c r="AY370" s="245" t="s">
        <v>164</v>
      </c>
    </row>
    <row r="371" s="13" customFormat="1">
      <c r="A371" s="13"/>
      <c r="B371" s="234"/>
      <c r="C371" s="235"/>
      <c r="D371" s="236" t="s">
        <v>176</v>
      </c>
      <c r="E371" s="237" t="s">
        <v>19</v>
      </c>
      <c r="F371" s="238" t="s">
        <v>391</v>
      </c>
      <c r="G371" s="235"/>
      <c r="H371" s="239">
        <v>21.649999999999999</v>
      </c>
      <c r="I371" s="240"/>
      <c r="J371" s="235"/>
      <c r="K371" s="235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176</v>
      </c>
      <c r="AU371" s="245" t="s">
        <v>88</v>
      </c>
      <c r="AV371" s="13" t="s">
        <v>88</v>
      </c>
      <c r="AW371" s="13" t="s">
        <v>37</v>
      </c>
      <c r="AX371" s="13" t="s">
        <v>76</v>
      </c>
      <c r="AY371" s="245" t="s">
        <v>164</v>
      </c>
    </row>
    <row r="372" s="16" customFormat="1">
      <c r="A372" s="16"/>
      <c r="B372" s="267"/>
      <c r="C372" s="268"/>
      <c r="D372" s="236" t="s">
        <v>176</v>
      </c>
      <c r="E372" s="269" t="s">
        <v>19</v>
      </c>
      <c r="F372" s="270" t="s">
        <v>217</v>
      </c>
      <c r="G372" s="268"/>
      <c r="H372" s="271">
        <v>38.979999999999997</v>
      </c>
      <c r="I372" s="272"/>
      <c r="J372" s="268"/>
      <c r="K372" s="268"/>
      <c r="L372" s="273"/>
      <c r="M372" s="274"/>
      <c r="N372" s="275"/>
      <c r="O372" s="275"/>
      <c r="P372" s="275"/>
      <c r="Q372" s="275"/>
      <c r="R372" s="275"/>
      <c r="S372" s="275"/>
      <c r="T372" s="27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77" t="s">
        <v>176</v>
      </c>
      <c r="AU372" s="277" t="s">
        <v>88</v>
      </c>
      <c r="AV372" s="16" t="s">
        <v>93</v>
      </c>
      <c r="AW372" s="16" t="s">
        <v>37</v>
      </c>
      <c r="AX372" s="16" t="s">
        <v>76</v>
      </c>
      <c r="AY372" s="277" t="s">
        <v>164</v>
      </c>
    </row>
    <row r="373" s="15" customFormat="1">
      <c r="A373" s="15"/>
      <c r="B373" s="256"/>
      <c r="C373" s="257"/>
      <c r="D373" s="236" t="s">
        <v>176</v>
      </c>
      <c r="E373" s="258" t="s">
        <v>19</v>
      </c>
      <c r="F373" s="259" t="s">
        <v>185</v>
      </c>
      <c r="G373" s="257"/>
      <c r="H373" s="260">
        <v>55.450000000000003</v>
      </c>
      <c r="I373" s="261"/>
      <c r="J373" s="257"/>
      <c r="K373" s="257"/>
      <c r="L373" s="262"/>
      <c r="M373" s="263"/>
      <c r="N373" s="264"/>
      <c r="O373" s="264"/>
      <c r="P373" s="264"/>
      <c r="Q373" s="264"/>
      <c r="R373" s="264"/>
      <c r="S373" s="264"/>
      <c r="T373" s="26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6" t="s">
        <v>176</v>
      </c>
      <c r="AU373" s="266" t="s">
        <v>88</v>
      </c>
      <c r="AV373" s="15" t="s">
        <v>172</v>
      </c>
      <c r="AW373" s="15" t="s">
        <v>37</v>
      </c>
      <c r="AX373" s="15" t="s">
        <v>83</v>
      </c>
      <c r="AY373" s="266" t="s">
        <v>164</v>
      </c>
    </row>
    <row r="374" s="2" customFormat="1" ht="49.05" customHeight="1">
      <c r="A374" s="40"/>
      <c r="B374" s="41"/>
      <c r="C374" s="216" t="s">
        <v>459</v>
      </c>
      <c r="D374" s="216" t="s">
        <v>167</v>
      </c>
      <c r="E374" s="217" t="s">
        <v>460</v>
      </c>
      <c r="F374" s="218" t="s">
        <v>461</v>
      </c>
      <c r="G374" s="219" t="s">
        <v>170</v>
      </c>
      <c r="H374" s="220">
        <v>6.3899999999999997</v>
      </c>
      <c r="I374" s="221"/>
      <c r="J374" s="222">
        <f>ROUND(I374*H374,2)</f>
        <v>0</v>
      </c>
      <c r="K374" s="218" t="s">
        <v>171</v>
      </c>
      <c r="L374" s="46"/>
      <c r="M374" s="223" t="s">
        <v>19</v>
      </c>
      <c r="N374" s="224" t="s">
        <v>48</v>
      </c>
      <c r="O374" s="86"/>
      <c r="P374" s="225">
        <f>O374*H374</f>
        <v>0</v>
      </c>
      <c r="Q374" s="225">
        <v>0.012590000000000001</v>
      </c>
      <c r="R374" s="225">
        <f>Q374*H374</f>
        <v>0.080450099999999997</v>
      </c>
      <c r="S374" s="225">
        <v>0</v>
      </c>
      <c r="T374" s="22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7" t="s">
        <v>311</v>
      </c>
      <c r="AT374" s="227" t="s">
        <v>167</v>
      </c>
      <c r="AU374" s="227" t="s">
        <v>88</v>
      </c>
      <c r="AY374" s="19" t="s">
        <v>164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9" t="s">
        <v>88</v>
      </c>
      <c r="BK374" s="228">
        <f>ROUND(I374*H374,2)</f>
        <v>0</v>
      </c>
      <c r="BL374" s="19" t="s">
        <v>311</v>
      </c>
      <c r="BM374" s="227" t="s">
        <v>462</v>
      </c>
    </row>
    <row r="375" s="2" customFormat="1">
      <c r="A375" s="40"/>
      <c r="B375" s="41"/>
      <c r="C375" s="42"/>
      <c r="D375" s="229" t="s">
        <v>174</v>
      </c>
      <c r="E375" s="42"/>
      <c r="F375" s="230" t="s">
        <v>463</v>
      </c>
      <c r="G375" s="42"/>
      <c r="H375" s="42"/>
      <c r="I375" s="231"/>
      <c r="J375" s="42"/>
      <c r="K375" s="42"/>
      <c r="L375" s="46"/>
      <c r="M375" s="232"/>
      <c r="N375" s="23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174</v>
      </c>
      <c r="AU375" s="19" t="s">
        <v>88</v>
      </c>
    </row>
    <row r="376" s="14" customFormat="1">
      <c r="A376" s="14"/>
      <c r="B376" s="246"/>
      <c r="C376" s="247"/>
      <c r="D376" s="236" t="s">
        <v>176</v>
      </c>
      <c r="E376" s="248" t="s">
        <v>19</v>
      </c>
      <c r="F376" s="249" t="s">
        <v>392</v>
      </c>
      <c r="G376" s="247"/>
      <c r="H376" s="248" t="s">
        <v>19</v>
      </c>
      <c r="I376" s="250"/>
      <c r="J376" s="247"/>
      <c r="K376" s="247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176</v>
      </c>
      <c r="AU376" s="255" t="s">
        <v>88</v>
      </c>
      <c r="AV376" s="14" t="s">
        <v>83</v>
      </c>
      <c r="AW376" s="14" t="s">
        <v>37</v>
      </c>
      <c r="AX376" s="14" t="s">
        <v>76</v>
      </c>
      <c r="AY376" s="255" t="s">
        <v>164</v>
      </c>
    </row>
    <row r="377" s="13" customFormat="1">
      <c r="A377" s="13"/>
      <c r="B377" s="234"/>
      <c r="C377" s="235"/>
      <c r="D377" s="236" t="s">
        <v>176</v>
      </c>
      <c r="E377" s="237" t="s">
        <v>19</v>
      </c>
      <c r="F377" s="238" t="s">
        <v>393</v>
      </c>
      <c r="G377" s="235"/>
      <c r="H377" s="239">
        <v>6.3899999999999997</v>
      </c>
      <c r="I377" s="240"/>
      <c r="J377" s="235"/>
      <c r="K377" s="235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176</v>
      </c>
      <c r="AU377" s="245" t="s">
        <v>88</v>
      </c>
      <c r="AV377" s="13" t="s">
        <v>88</v>
      </c>
      <c r="AW377" s="13" t="s">
        <v>37</v>
      </c>
      <c r="AX377" s="13" t="s">
        <v>83</v>
      </c>
      <c r="AY377" s="245" t="s">
        <v>164</v>
      </c>
    </row>
    <row r="378" s="2" customFormat="1" ht="37.8" customHeight="1">
      <c r="A378" s="40"/>
      <c r="B378" s="41"/>
      <c r="C378" s="216" t="s">
        <v>464</v>
      </c>
      <c r="D378" s="216" t="s">
        <v>167</v>
      </c>
      <c r="E378" s="217" t="s">
        <v>465</v>
      </c>
      <c r="F378" s="218" t="s">
        <v>466</v>
      </c>
      <c r="G378" s="219" t="s">
        <v>170</v>
      </c>
      <c r="H378" s="220">
        <v>72.456000000000003</v>
      </c>
      <c r="I378" s="221"/>
      <c r="J378" s="222">
        <f>ROUND(I378*H378,2)</f>
        <v>0</v>
      </c>
      <c r="K378" s="218" t="s">
        <v>171</v>
      </c>
      <c r="L378" s="46"/>
      <c r="M378" s="223" t="s">
        <v>19</v>
      </c>
      <c r="N378" s="224" t="s">
        <v>48</v>
      </c>
      <c r="O378" s="86"/>
      <c r="P378" s="225">
        <f>O378*H378</f>
        <v>0</v>
      </c>
      <c r="Q378" s="225">
        <v>0.026499999999999999</v>
      </c>
      <c r="R378" s="225">
        <f>Q378*H378</f>
        <v>1.9200840000000001</v>
      </c>
      <c r="S378" s="225">
        <v>0</v>
      </c>
      <c r="T378" s="22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7" t="s">
        <v>311</v>
      </c>
      <c r="AT378" s="227" t="s">
        <v>167</v>
      </c>
      <c r="AU378" s="227" t="s">
        <v>88</v>
      </c>
      <c r="AY378" s="19" t="s">
        <v>164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9" t="s">
        <v>88</v>
      </c>
      <c r="BK378" s="228">
        <f>ROUND(I378*H378,2)</f>
        <v>0</v>
      </c>
      <c r="BL378" s="19" t="s">
        <v>311</v>
      </c>
      <c r="BM378" s="227" t="s">
        <v>467</v>
      </c>
    </row>
    <row r="379" s="2" customFormat="1">
      <c r="A379" s="40"/>
      <c r="B379" s="41"/>
      <c r="C379" s="42"/>
      <c r="D379" s="229" t="s">
        <v>174</v>
      </c>
      <c r="E379" s="42"/>
      <c r="F379" s="230" t="s">
        <v>468</v>
      </c>
      <c r="G379" s="42"/>
      <c r="H379" s="42"/>
      <c r="I379" s="231"/>
      <c r="J379" s="42"/>
      <c r="K379" s="42"/>
      <c r="L379" s="46"/>
      <c r="M379" s="232"/>
      <c r="N379" s="23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174</v>
      </c>
      <c r="AU379" s="19" t="s">
        <v>88</v>
      </c>
    </row>
    <row r="380" s="14" customFormat="1">
      <c r="A380" s="14"/>
      <c r="B380" s="246"/>
      <c r="C380" s="247"/>
      <c r="D380" s="236" t="s">
        <v>176</v>
      </c>
      <c r="E380" s="248" t="s">
        <v>19</v>
      </c>
      <c r="F380" s="249" t="s">
        <v>232</v>
      </c>
      <c r="G380" s="247"/>
      <c r="H380" s="248" t="s">
        <v>19</v>
      </c>
      <c r="I380" s="250"/>
      <c r="J380" s="247"/>
      <c r="K380" s="247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176</v>
      </c>
      <c r="AU380" s="255" t="s">
        <v>88</v>
      </c>
      <c r="AV380" s="14" t="s">
        <v>83</v>
      </c>
      <c r="AW380" s="14" t="s">
        <v>37</v>
      </c>
      <c r="AX380" s="14" t="s">
        <v>76</v>
      </c>
      <c r="AY380" s="255" t="s">
        <v>164</v>
      </c>
    </row>
    <row r="381" s="13" customFormat="1">
      <c r="A381" s="13"/>
      <c r="B381" s="234"/>
      <c r="C381" s="235"/>
      <c r="D381" s="236" t="s">
        <v>176</v>
      </c>
      <c r="E381" s="237" t="s">
        <v>19</v>
      </c>
      <c r="F381" s="238" t="s">
        <v>233</v>
      </c>
      <c r="G381" s="235"/>
      <c r="H381" s="239">
        <v>17.928000000000001</v>
      </c>
      <c r="I381" s="240"/>
      <c r="J381" s="235"/>
      <c r="K381" s="235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176</v>
      </c>
      <c r="AU381" s="245" t="s">
        <v>88</v>
      </c>
      <c r="AV381" s="13" t="s">
        <v>88</v>
      </c>
      <c r="AW381" s="13" t="s">
        <v>37</v>
      </c>
      <c r="AX381" s="13" t="s">
        <v>76</v>
      </c>
      <c r="AY381" s="245" t="s">
        <v>164</v>
      </c>
    </row>
    <row r="382" s="13" customFormat="1">
      <c r="A382" s="13"/>
      <c r="B382" s="234"/>
      <c r="C382" s="235"/>
      <c r="D382" s="236" t="s">
        <v>176</v>
      </c>
      <c r="E382" s="237" t="s">
        <v>19</v>
      </c>
      <c r="F382" s="238" t="s">
        <v>234</v>
      </c>
      <c r="G382" s="235"/>
      <c r="H382" s="239">
        <v>21.649999999999999</v>
      </c>
      <c r="I382" s="240"/>
      <c r="J382" s="235"/>
      <c r="K382" s="235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176</v>
      </c>
      <c r="AU382" s="245" t="s">
        <v>88</v>
      </c>
      <c r="AV382" s="13" t="s">
        <v>88</v>
      </c>
      <c r="AW382" s="13" t="s">
        <v>37</v>
      </c>
      <c r="AX382" s="13" t="s">
        <v>76</v>
      </c>
      <c r="AY382" s="245" t="s">
        <v>164</v>
      </c>
    </row>
    <row r="383" s="13" customFormat="1">
      <c r="A383" s="13"/>
      <c r="B383" s="234"/>
      <c r="C383" s="235"/>
      <c r="D383" s="236" t="s">
        <v>176</v>
      </c>
      <c r="E383" s="237" t="s">
        <v>19</v>
      </c>
      <c r="F383" s="238" t="s">
        <v>235</v>
      </c>
      <c r="G383" s="235"/>
      <c r="H383" s="239">
        <v>16.93</v>
      </c>
      <c r="I383" s="240"/>
      <c r="J383" s="235"/>
      <c r="K383" s="235"/>
      <c r="L383" s="241"/>
      <c r="M383" s="242"/>
      <c r="N383" s="243"/>
      <c r="O383" s="243"/>
      <c r="P383" s="243"/>
      <c r="Q383" s="243"/>
      <c r="R383" s="243"/>
      <c r="S383" s="243"/>
      <c r="T383" s="24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5" t="s">
        <v>176</v>
      </c>
      <c r="AU383" s="245" t="s">
        <v>88</v>
      </c>
      <c r="AV383" s="13" t="s">
        <v>88</v>
      </c>
      <c r="AW383" s="13" t="s">
        <v>37</v>
      </c>
      <c r="AX383" s="13" t="s">
        <v>76</v>
      </c>
      <c r="AY383" s="245" t="s">
        <v>164</v>
      </c>
    </row>
    <row r="384" s="16" customFormat="1">
      <c r="A384" s="16"/>
      <c r="B384" s="267"/>
      <c r="C384" s="268"/>
      <c r="D384" s="236" t="s">
        <v>176</v>
      </c>
      <c r="E384" s="269" t="s">
        <v>19</v>
      </c>
      <c r="F384" s="270" t="s">
        <v>217</v>
      </c>
      <c r="G384" s="268"/>
      <c r="H384" s="271">
        <v>56.508000000000003</v>
      </c>
      <c r="I384" s="272"/>
      <c r="J384" s="268"/>
      <c r="K384" s="268"/>
      <c r="L384" s="273"/>
      <c r="M384" s="274"/>
      <c r="N384" s="275"/>
      <c r="O384" s="275"/>
      <c r="P384" s="275"/>
      <c r="Q384" s="275"/>
      <c r="R384" s="275"/>
      <c r="S384" s="275"/>
      <c r="T384" s="276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77" t="s">
        <v>176</v>
      </c>
      <c r="AU384" s="277" t="s">
        <v>88</v>
      </c>
      <c r="AV384" s="16" t="s">
        <v>93</v>
      </c>
      <c r="AW384" s="16" t="s">
        <v>37</v>
      </c>
      <c r="AX384" s="16" t="s">
        <v>76</v>
      </c>
      <c r="AY384" s="277" t="s">
        <v>164</v>
      </c>
    </row>
    <row r="385" s="14" customFormat="1">
      <c r="A385" s="14"/>
      <c r="B385" s="246"/>
      <c r="C385" s="247"/>
      <c r="D385" s="236" t="s">
        <v>176</v>
      </c>
      <c r="E385" s="248" t="s">
        <v>19</v>
      </c>
      <c r="F385" s="249" t="s">
        <v>236</v>
      </c>
      <c r="G385" s="247"/>
      <c r="H385" s="248" t="s">
        <v>19</v>
      </c>
      <c r="I385" s="250"/>
      <c r="J385" s="247"/>
      <c r="K385" s="247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176</v>
      </c>
      <c r="AU385" s="255" t="s">
        <v>88</v>
      </c>
      <c r="AV385" s="14" t="s">
        <v>83</v>
      </c>
      <c r="AW385" s="14" t="s">
        <v>37</v>
      </c>
      <c r="AX385" s="14" t="s">
        <v>76</v>
      </c>
      <c r="AY385" s="255" t="s">
        <v>164</v>
      </c>
    </row>
    <row r="386" s="13" customFormat="1">
      <c r="A386" s="13"/>
      <c r="B386" s="234"/>
      <c r="C386" s="235"/>
      <c r="D386" s="236" t="s">
        <v>176</v>
      </c>
      <c r="E386" s="237" t="s">
        <v>19</v>
      </c>
      <c r="F386" s="238" t="s">
        <v>237</v>
      </c>
      <c r="G386" s="235"/>
      <c r="H386" s="239">
        <v>7.2779999999999996</v>
      </c>
      <c r="I386" s="240"/>
      <c r="J386" s="235"/>
      <c r="K386" s="235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176</v>
      </c>
      <c r="AU386" s="245" t="s">
        <v>88</v>
      </c>
      <c r="AV386" s="13" t="s">
        <v>88</v>
      </c>
      <c r="AW386" s="13" t="s">
        <v>37</v>
      </c>
      <c r="AX386" s="13" t="s">
        <v>76</v>
      </c>
      <c r="AY386" s="245" t="s">
        <v>164</v>
      </c>
    </row>
    <row r="387" s="13" customFormat="1">
      <c r="A387" s="13"/>
      <c r="B387" s="234"/>
      <c r="C387" s="235"/>
      <c r="D387" s="236" t="s">
        <v>176</v>
      </c>
      <c r="E387" s="237" t="s">
        <v>19</v>
      </c>
      <c r="F387" s="238" t="s">
        <v>238</v>
      </c>
      <c r="G387" s="235"/>
      <c r="H387" s="239">
        <v>2.1600000000000001</v>
      </c>
      <c r="I387" s="240"/>
      <c r="J387" s="235"/>
      <c r="K387" s="235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176</v>
      </c>
      <c r="AU387" s="245" t="s">
        <v>88</v>
      </c>
      <c r="AV387" s="13" t="s">
        <v>88</v>
      </c>
      <c r="AW387" s="13" t="s">
        <v>37</v>
      </c>
      <c r="AX387" s="13" t="s">
        <v>76</v>
      </c>
      <c r="AY387" s="245" t="s">
        <v>164</v>
      </c>
    </row>
    <row r="388" s="14" customFormat="1">
      <c r="A388" s="14"/>
      <c r="B388" s="246"/>
      <c r="C388" s="247"/>
      <c r="D388" s="236" t="s">
        <v>176</v>
      </c>
      <c r="E388" s="248" t="s">
        <v>19</v>
      </c>
      <c r="F388" s="249" t="s">
        <v>239</v>
      </c>
      <c r="G388" s="247"/>
      <c r="H388" s="248" t="s">
        <v>19</v>
      </c>
      <c r="I388" s="250"/>
      <c r="J388" s="247"/>
      <c r="K388" s="247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176</v>
      </c>
      <c r="AU388" s="255" t="s">
        <v>88</v>
      </c>
      <c r="AV388" s="14" t="s">
        <v>83</v>
      </c>
      <c r="AW388" s="14" t="s">
        <v>37</v>
      </c>
      <c r="AX388" s="14" t="s">
        <v>76</v>
      </c>
      <c r="AY388" s="255" t="s">
        <v>164</v>
      </c>
    </row>
    <row r="389" s="13" customFormat="1">
      <c r="A389" s="13"/>
      <c r="B389" s="234"/>
      <c r="C389" s="235"/>
      <c r="D389" s="236" t="s">
        <v>176</v>
      </c>
      <c r="E389" s="237" t="s">
        <v>19</v>
      </c>
      <c r="F389" s="238" t="s">
        <v>240</v>
      </c>
      <c r="G389" s="235"/>
      <c r="H389" s="239">
        <v>6.5099999999999998</v>
      </c>
      <c r="I389" s="240"/>
      <c r="J389" s="235"/>
      <c r="K389" s="235"/>
      <c r="L389" s="241"/>
      <c r="M389" s="242"/>
      <c r="N389" s="243"/>
      <c r="O389" s="243"/>
      <c r="P389" s="243"/>
      <c r="Q389" s="243"/>
      <c r="R389" s="243"/>
      <c r="S389" s="243"/>
      <c r="T389" s="24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5" t="s">
        <v>176</v>
      </c>
      <c r="AU389" s="245" t="s">
        <v>88</v>
      </c>
      <c r="AV389" s="13" t="s">
        <v>88</v>
      </c>
      <c r="AW389" s="13" t="s">
        <v>37</v>
      </c>
      <c r="AX389" s="13" t="s">
        <v>76</v>
      </c>
      <c r="AY389" s="245" t="s">
        <v>164</v>
      </c>
    </row>
    <row r="390" s="16" customFormat="1">
      <c r="A390" s="16"/>
      <c r="B390" s="267"/>
      <c r="C390" s="268"/>
      <c r="D390" s="236" t="s">
        <v>176</v>
      </c>
      <c r="E390" s="269" t="s">
        <v>19</v>
      </c>
      <c r="F390" s="270" t="s">
        <v>217</v>
      </c>
      <c r="G390" s="268"/>
      <c r="H390" s="271">
        <v>15.948</v>
      </c>
      <c r="I390" s="272"/>
      <c r="J390" s="268"/>
      <c r="K390" s="268"/>
      <c r="L390" s="273"/>
      <c r="M390" s="274"/>
      <c r="N390" s="275"/>
      <c r="O390" s="275"/>
      <c r="P390" s="275"/>
      <c r="Q390" s="275"/>
      <c r="R390" s="275"/>
      <c r="S390" s="275"/>
      <c r="T390" s="276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77" t="s">
        <v>176</v>
      </c>
      <c r="AU390" s="277" t="s">
        <v>88</v>
      </c>
      <c r="AV390" s="16" t="s">
        <v>93</v>
      </c>
      <c r="AW390" s="16" t="s">
        <v>37</v>
      </c>
      <c r="AX390" s="16" t="s">
        <v>76</v>
      </c>
      <c r="AY390" s="277" t="s">
        <v>164</v>
      </c>
    </row>
    <row r="391" s="15" customFormat="1">
      <c r="A391" s="15"/>
      <c r="B391" s="256"/>
      <c r="C391" s="257"/>
      <c r="D391" s="236" t="s">
        <v>176</v>
      </c>
      <c r="E391" s="258" t="s">
        <v>19</v>
      </c>
      <c r="F391" s="259" t="s">
        <v>185</v>
      </c>
      <c r="G391" s="257"/>
      <c r="H391" s="260">
        <v>72.456000000000003</v>
      </c>
      <c r="I391" s="261"/>
      <c r="J391" s="257"/>
      <c r="K391" s="257"/>
      <c r="L391" s="262"/>
      <c r="M391" s="263"/>
      <c r="N391" s="264"/>
      <c r="O391" s="264"/>
      <c r="P391" s="264"/>
      <c r="Q391" s="264"/>
      <c r="R391" s="264"/>
      <c r="S391" s="264"/>
      <c r="T391" s="26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6" t="s">
        <v>176</v>
      </c>
      <c r="AU391" s="266" t="s">
        <v>88</v>
      </c>
      <c r="AV391" s="15" t="s">
        <v>172</v>
      </c>
      <c r="AW391" s="15" t="s">
        <v>37</v>
      </c>
      <c r="AX391" s="15" t="s">
        <v>83</v>
      </c>
      <c r="AY391" s="266" t="s">
        <v>164</v>
      </c>
    </row>
    <row r="392" s="2" customFormat="1" ht="16.5" customHeight="1">
      <c r="A392" s="40"/>
      <c r="B392" s="41"/>
      <c r="C392" s="216" t="s">
        <v>469</v>
      </c>
      <c r="D392" s="216" t="s">
        <v>167</v>
      </c>
      <c r="E392" s="217" t="s">
        <v>470</v>
      </c>
      <c r="F392" s="218" t="s">
        <v>471</v>
      </c>
      <c r="G392" s="219" t="s">
        <v>170</v>
      </c>
      <c r="H392" s="220">
        <v>72.456000000000003</v>
      </c>
      <c r="I392" s="221"/>
      <c r="J392" s="222">
        <f>ROUND(I392*H392,2)</f>
        <v>0</v>
      </c>
      <c r="K392" s="218" t="s">
        <v>19</v>
      </c>
      <c r="L392" s="46"/>
      <c r="M392" s="223" t="s">
        <v>19</v>
      </c>
      <c r="N392" s="224" t="s">
        <v>48</v>
      </c>
      <c r="O392" s="86"/>
      <c r="P392" s="225">
        <f>O392*H392</f>
        <v>0</v>
      </c>
      <c r="Q392" s="225">
        <v>0.026499999999999999</v>
      </c>
      <c r="R392" s="225">
        <f>Q392*H392</f>
        <v>1.9200840000000001</v>
      </c>
      <c r="S392" s="225">
        <v>0</v>
      </c>
      <c r="T392" s="22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7" t="s">
        <v>311</v>
      </c>
      <c r="AT392" s="227" t="s">
        <v>167</v>
      </c>
      <c r="AU392" s="227" t="s">
        <v>88</v>
      </c>
      <c r="AY392" s="19" t="s">
        <v>164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9" t="s">
        <v>88</v>
      </c>
      <c r="BK392" s="228">
        <f>ROUND(I392*H392,2)</f>
        <v>0</v>
      </c>
      <c r="BL392" s="19" t="s">
        <v>311</v>
      </c>
      <c r="BM392" s="227" t="s">
        <v>472</v>
      </c>
    </row>
    <row r="393" s="14" customFormat="1">
      <c r="A393" s="14"/>
      <c r="B393" s="246"/>
      <c r="C393" s="247"/>
      <c r="D393" s="236" t="s">
        <v>176</v>
      </c>
      <c r="E393" s="248" t="s">
        <v>19</v>
      </c>
      <c r="F393" s="249" t="s">
        <v>232</v>
      </c>
      <c r="G393" s="247"/>
      <c r="H393" s="248" t="s">
        <v>19</v>
      </c>
      <c r="I393" s="250"/>
      <c r="J393" s="247"/>
      <c r="K393" s="247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176</v>
      </c>
      <c r="AU393" s="255" t="s">
        <v>88</v>
      </c>
      <c r="AV393" s="14" t="s">
        <v>83</v>
      </c>
      <c r="AW393" s="14" t="s">
        <v>37</v>
      </c>
      <c r="AX393" s="14" t="s">
        <v>76</v>
      </c>
      <c r="AY393" s="255" t="s">
        <v>164</v>
      </c>
    </row>
    <row r="394" s="13" customFormat="1">
      <c r="A394" s="13"/>
      <c r="B394" s="234"/>
      <c r="C394" s="235"/>
      <c r="D394" s="236" t="s">
        <v>176</v>
      </c>
      <c r="E394" s="237" t="s">
        <v>19</v>
      </c>
      <c r="F394" s="238" t="s">
        <v>233</v>
      </c>
      <c r="G394" s="235"/>
      <c r="H394" s="239">
        <v>17.928000000000001</v>
      </c>
      <c r="I394" s="240"/>
      <c r="J394" s="235"/>
      <c r="K394" s="235"/>
      <c r="L394" s="241"/>
      <c r="M394" s="242"/>
      <c r="N394" s="243"/>
      <c r="O394" s="243"/>
      <c r="P394" s="243"/>
      <c r="Q394" s="243"/>
      <c r="R394" s="243"/>
      <c r="S394" s="243"/>
      <c r="T394" s="24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5" t="s">
        <v>176</v>
      </c>
      <c r="AU394" s="245" t="s">
        <v>88</v>
      </c>
      <c r="AV394" s="13" t="s">
        <v>88</v>
      </c>
      <c r="AW394" s="13" t="s">
        <v>37</v>
      </c>
      <c r="AX394" s="13" t="s">
        <v>76</v>
      </c>
      <c r="AY394" s="245" t="s">
        <v>164</v>
      </c>
    </row>
    <row r="395" s="13" customFormat="1">
      <c r="A395" s="13"/>
      <c r="B395" s="234"/>
      <c r="C395" s="235"/>
      <c r="D395" s="236" t="s">
        <v>176</v>
      </c>
      <c r="E395" s="237" t="s">
        <v>19</v>
      </c>
      <c r="F395" s="238" t="s">
        <v>234</v>
      </c>
      <c r="G395" s="235"/>
      <c r="H395" s="239">
        <v>21.649999999999999</v>
      </c>
      <c r="I395" s="240"/>
      <c r="J395" s="235"/>
      <c r="K395" s="235"/>
      <c r="L395" s="241"/>
      <c r="M395" s="242"/>
      <c r="N395" s="243"/>
      <c r="O395" s="243"/>
      <c r="P395" s="243"/>
      <c r="Q395" s="243"/>
      <c r="R395" s="243"/>
      <c r="S395" s="243"/>
      <c r="T395" s="24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5" t="s">
        <v>176</v>
      </c>
      <c r="AU395" s="245" t="s">
        <v>88</v>
      </c>
      <c r="AV395" s="13" t="s">
        <v>88</v>
      </c>
      <c r="AW395" s="13" t="s">
        <v>37</v>
      </c>
      <c r="AX395" s="13" t="s">
        <v>76</v>
      </c>
      <c r="AY395" s="245" t="s">
        <v>164</v>
      </c>
    </row>
    <row r="396" s="13" customFormat="1">
      <c r="A396" s="13"/>
      <c r="B396" s="234"/>
      <c r="C396" s="235"/>
      <c r="D396" s="236" t="s">
        <v>176</v>
      </c>
      <c r="E396" s="237" t="s">
        <v>19</v>
      </c>
      <c r="F396" s="238" t="s">
        <v>235</v>
      </c>
      <c r="G396" s="235"/>
      <c r="H396" s="239">
        <v>16.93</v>
      </c>
      <c r="I396" s="240"/>
      <c r="J396" s="235"/>
      <c r="K396" s="235"/>
      <c r="L396" s="241"/>
      <c r="M396" s="242"/>
      <c r="N396" s="243"/>
      <c r="O396" s="243"/>
      <c r="P396" s="243"/>
      <c r="Q396" s="243"/>
      <c r="R396" s="243"/>
      <c r="S396" s="243"/>
      <c r="T396" s="24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5" t="s">
        <v>176</v>
      </c>
      <c r="AU396" s="245" t="s">
        <v>88</v>
      </c>
      <c r="AV396" s="13" t="s">
        <v>88</v>
      </c>
      <c r="AW396" s="13" t="s">
        <v>37</v>
      </c>
      <c r="AX396" s="13" t="s">
        <v>76</v>
      </c>
      <c r="AY396" s="245" t="s">
        <v>164</v>
      </c>
    </row>
    <row r="397" s="16" customFormat="1">
      <c r="A397" s="16"/>
      <c r="B397" s="267"/>
      <c r="C397" s="268"/>
      <c r="D397" s="236" t="s">
        <v>176</v>
      </c>
      <c r="E397" s="269" t="s">
        <v>19</v>
      </c>
      <c r="F397" s="270" t="s">
        <v>217</v>
      </c>
      <c r="G397" s="268"/>
      <c r="H397" s="271">
        <v>56.508000000000003</v>
      </c>
      <c r="I397" s="272"/>
      <c r="J397" s="268"/>
      <c r="K397" s="268"/>
      <c r="L397" s="273"/>
      <c r="M397" s="274"/>
      <c r="N397" s="275"/>
      <c r="O397" s="275"/>
      <c r="P397" s="275"/>
      <c r="Q397" s="275"/>
      <c r="R397" s="275"/>
      <c r="S397" s="275"/>
      <c r="T397" s="27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77" t="s">
        <v>176</v>
      </c>
      <c r="AU397" s="277" t="s">
        <v>88</v>
      </c>
      <c r="AV397" s="16" t="s">
        <v>93</v>
      </c>
      <c r="AW397" s="16" t="s">
        <v>37</v>
      </c>
      <c r="AX397" s="16" t="s">
        <v>76</v>
      </c>
      <c r="AY397" s="277" t="s">
        <v>164</v>
      </c>
    </row>
    <row r="398" s="14" customFormat="1">
      <c r="A398" s="14"/>
      <c r="B398" s="246"/>
      <c r="C398" s="247"/>
      <c r="D398" s="236" t="s">
        <v>176</v>
      </c>
      <c r="E398" s="248" t="s">
        <v>19</v>
      </c>
      <c r="F398" s="249" t="s">
        <v>236</v>
      </c>
      <c r="G398" s="247"/>
      <c r="H398" s="248" t="s">
        <v>19</v>
      </c>
      <c r="I398" s="250"/>
      <c r="J398" s="247"/>
      <c r="K398" s="247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176</v>
      </c>
      <c r="AU398" s="255" t="s">
        <v>88</v>
      </c>
      <c r="AV398" s="14" t="s">
        <v>83</v>
      </c>
      <c r="AW398" s="14" t="s">
        <v>37</v>
      </c>
      <c r="AX398" s="14" t="s">
        <v>76</v>
      </c>
      <c r="AY398" s="255" t="s">
        <v>164</v>
      </c>
    </row>
    <row r="399" s="13" customFormat="1">
      <c r="A399" s="13"/>
      <c r="B399" s="234"/>
      <c r="C399" s="235"/>
      <c r="D399" s="236" t="s">
        <v>176</v>
      </c>
      <c r="E399" s="237" t="s">
        <v>19</v>
      </c>
      <c r="F399" s="238" t="s">
        <v>237</v>
      </c>
      <c r="G399" s="235"/>
      <c r="H399" s="239">
        <v>7.2779999999999996</v>
      </c>
      <c r="I399" s="240"/>
      <c r="J399" s="235"/>
      <c r="K399" s="235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176</v>
      </c>
      <c r="AU399" s="245" t="s">
        <v>88</v>
      </c>
      <c r="AV399" s="13" t="s">
        <v>88</v>
      </c>
      <c r="AW399" s="13" t="s">
        <v>37</v>
      </c>
      <c r="AX399" s="13" t="s">
        <v>76</v>
      </c>
      <c r="AY399" s="245" t="s">
        <v>164</v>
      </c>
    </row>
    <row r="400" s="13" customFormat="1">
      <c r="A400" s="13"/>
      <c r="B400" s="234"/>
      <c r="C400" s="235"/>
      <c r="D400" s="236" t="s">
        <v>176</v>
      </c>
      <c r="E400" s="237" t="s">
        <v>19</v>
      </c>
      <c r="F400" s="238" t="s">
        <v>238</v>
      </c>
      <c r="G400" s="235"/>
      <c r="H400" s="239">
        <v>2.1600000000000001</v>
      </c>
      <c r="I400" s="240"/>
      <c r="J400" s="235"/>
      <c r="K400" s="235"/>
      <c r="L400" s="241"/>
      <c r="M400" s="242"/>
      <c r="N400" s="243"/>
      <c r="O400" s="243"/>
      <c r="P400" s="243"/>
      <c r="Q400" s="243"/>
      <c r="R400" s="243"/>
      <c r="S400" s="243"/>
      <c r="T400" s="24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5" t="s">
        <v>176</v>
      </c>
      <c r="AU400" s="245" t="s">
        <v>88</v>
      </c>
      <c r="AV400" s="13" t="s">
        <v>88</v>
      </c>
      <c r="AW400" s="13" t="s">
        <v>37</v>
      </c>
      <c r="AX400" s="13" t="s">
        <v>76</v>
      </c>
      <c r="AY400" s="245" t="s">
        <v>164</v>
      </c>
    </row>
    <row r="401" s="14" customFormat="1">
      <c r="A401" s="14"/>
      <c r="B401" s="246"/>
      <c r="C401" s="247"/>
      <c r="D401" s="236" t="s">
        <v>176</v>
      </c>
      <c r="E401" s="248" t="s">
        <v>19</v>
      </c>
      <c r="F401" s="249" t="s">
        <v>239</v>
      </c>
      <c r="G401" s="247"/>
      <c r="H401" s="248" t="s">
        <v>19</v>
      </c>
      <c r="I401" s="250"/>
      <c r="J401" s="247"/>
      <c r="K401" s="247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176</v>
      </c>
      <c r="AU401" s="255" t="s">
        <v>88</v>
      </c>
      <c r="AV401" s="14" t="s">
        <v>83</v>
      </c>
      <c r="AW401" s="14" t="s">
        <v>37</v>
      </c>
      <c r="AX401" s="14" t="s">
        <v>76</v>
      </c>
      <c r="AY401" s="255" t="s">
        <v>164</v>
      </c>
    </row>
    <row r="402" s="13" customFormat="1">
      <c r="A402" s="13"/>
      <c r="B402" s="234"/>
      <c r="C402" s="235"/>
      <c r="D402" s="236" t="s">
        <v>176</v>
      </c>
      <c r="E402" s="237" t="s">
        <v>19</v>
      </c>
      <c r="F402" s="238" t="s">
        <v>240</v>
      </c>
      <c r="G402" s="235"/>
      <c r="H402" s="239">
        <v>6.5099999999999998</v>
      </c>
      <c r="I402" s="240"/>
      <c r="J402" s="235"/>
      <c r="K402" s="235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176</v>
      </c>
      <c r="AU402" s="245" t="s">
        <v>88</v>
      </c>
      <c r="AV402" s="13" t="s">
        <v>88</v>
      </c>
      <c r="AW402" s="13" t="s">
        <v>37</v>
      </c>
      <c r="AX402" s="13" t="s">
        <v>76</v>
      </c>
      <c r="AY402" s="245" t="s">
        <v>164</v>
      </c>
    </row>
    <row r="403" s="16" customFormat="1">
      <c r="A403" s="16"/>
      <c r="B403" s="267"/>
      <c r="C403" s="268"/>
      <c r="D403" s="236" t="s">
        <v>176</v>
      </c>
      <c r="E403" s="269" t="s">
        <v>19</v>
      </c>
      <c r="F403" s="270" t="s">
        <v>217</v>
      </c>
      <c r="G403" s="268"/>
      <c r="H403" s="271">
        <v>15.948</v>
      </c>
      <c r="I403" s="272"/>
      <c r="J403" s="268"/>
      <c r="K403" s="268"/>
      <c r="L403" s="273"/>
      <c r="M403" s="274"/>
      <c r="N403" s="275"/>
      <c r="O403" s="275"/>
      <c r="P403" s="275"/>
      <c r="Q403" s="275"/>
      <c r="R403" s="275"/>
      <c r="S403" s="275"/>
      <c r="T403" s="27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77" t="s">
        <v>176</v>
      </c>
      <c r="AU403" s="277" t="s">
        <v>88</v>
      </c>
      <c r="AV403" s="16" t="s">
        <v>93</v>
      </c>
      <c r="AW403" s="16" t="s">
        <v>37</v>
      </c>
      <c r="AX403" s="16" t="s">
        <v>76</v>
      </c>
      <c r="AY403" s="277" t="s">
        <v>164</v>
      </c>
    </row>
    <row r="404" s="15" customFormat="1">
      <c r="A404" s="15"/>
      <c r="B404" s="256"/>
      <c r="C404" s="257"/>
      <c r="D404" s="236" t="s">
        <v>176</v>
      </c>
      <c r="E404" s="258" t="s">
        <v>19</v>
      </c>
      <c r="F404" s="259" t="s">
        <v>185</v>
      </c>
      <c r="G404" s="257"/>
      <c r="H404" s="260">
        <v>72.456000000000003</v>
      </c>
      <c r="I404" s="261"/>
      <c r="J404" s="257"/>
      <c r="K404" s="257"/>
      <c r="L404" s="262"/>
      <c r="M404" s="263"/>
      <c r="N404" s="264"/>
      <c r="O404" s="264"/>
      <c r="P404" s="264"/>
      <c r="Q404" s="264"/>
      <c r="R404" s="264"/>
      <c r="S404" s="264"/>
      <c r="T404" s="26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6" t="s">
        <v>176</v>
      </c>
      <c r="AU404" s="266" t="s">
        <v>88</v>
      </c>
      <c r="AV404" s="15" t="s">
        <v>172</v>
      </c>
      <c r="AW404" s="15" t="s">
        <v>37</v>
      </c>
      <c r="AX404" s="15" t="s">
        <v>83</v>
      </c>
      <c r="AY404" s="266" t="s">
        <v>164</v>
      </c>
    </row>
    <row r="405" s="2" customFormat="1" ht="37.8" customHeight="1">
      <c r="A405" s="40"/>
      <c r="B405" s="41"/>
      <c r="C405" s="216" t="s">
        <v>473</v>
      </c>
      <c r="D405" s="216" t="s">
        <v>167</v>
      </c>
      <c r="E405" s="217" t="s">
        <v>474</v>
      </c>
      <c r="F405" s="218" t="s">
        <v>475</v>
      </c>
      <c r="G405" s="219" t="s">
        <v>170</v>
      </c>
      <c r="H405" s="220">
        <v>289.82400000000001</v>
      </c>
      <c r="I405" s="221"/>
      <c r="J405" s="222">
        <f>ROUND(I405*H405,2)</f>
        <v>0</v>
      </c>
      <c r="K405" s="218" t="s">
        <v>171</v>
      </c>
      <c r="L405" s="46"/>
      <c r="M405" s="223" t="s">
        <v>19</v>
      </c>
      <c r="N405" s="224" t="s">
        <v>48</v>
      </c>
      <c r="O405" s="86"/>
      <c r="P405" s="225">
        <f>O405*H405</f>
        <v>0</v>
      </c>
      <c r="Q405" s="225">
        <v>0.0050000000000000001</v>
      </c>
      <c r="R405" s="225">
        <f>Q405*H405</f>
        <v>1.4491200000000002</v>
      </c>
      <c r="S405" s="225">
        <v>0</v>
      </c>
      <c r="T405" s="22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7" t="s">
        <v>311</v>
      </c>
      <c r="AT405" s="227" t="s">
        <v>167</v>
      </c>
      <c r="AU405" s="227" t="s">
        <v>88</v>
      </c>
      <c r="AY405" s="19" t="s">
        <v>164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9" t="s">
        <v>88</v>
      </c>
      <c r="BK405" s="228">
        <f>ROUND(I405*H405,2)</f>
        <v>0</v>
      </c>
      <c r="BL405" s="19" t="s">
        <v>311</v>
      </c>
      <c r="BM405" s="227" t="s">
        <v>476</v>
      </c>
    </row>
    <row r="406" s="2" customFormat="1">
      <c r="A406" s="40"/>
      <c r="B406" s="41"/>
      <c r="C406" s="42"/>
      <c r="D406" s="229" t="s">
        <v>174</v>
      </c>
      <c r="E406" s="42"/>
      <c r="F406" s="230" t="s">
        <v>477</v>
      </c>
      <c r="G406" s="42"/>
      <c r="H406" s="42"/>
      <c r="I406" s="231"/>
      <c r="J406" s="42"/>
      <c r="K406" s="42"/>
      <c r="L406" s="46"/>
      <c r="M406" s="232"/>
      <c r="N406" s="23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174</v>
      </c>
      <c r="AU406" s="19" t="s">
        <v>88</v>
      </c>
    </row>
    <row r="407" s="14" customFormat="1">
      <c r="A407" s="14"/>
      <c r="B407" s="246"/>
      <c r="C407" s="247"/>
      <c r="D407" s="236" t="s">
        <v>176</v>
      </c>
      <c r="E407" s="248" t="s">
        <v>19</v>
      </c>
      <c r="F407" s="249" t="s">
        <v>478</v>
      </c>
      <c r="G407" s="247"/>
      <c r="H407" s="248" t="s">
        <v>19</v>
      </c>
      <c r="I407" s="250"/>
      <c r="J407" s="247"/>
      <c r="K407" s="247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176</v>
      </c>
      <c r="AU407" s="255" t="s">
        <v>88</v>
      </c>
      <c r="AV407" s="14" t="s">
        <v>83</v>
      </c>
      <c r="AW407" s="14" t="s">
        <v>37</v>
      </c>
      <c r="AX407" s="14" t="s">
        <v>76</v>
      </c>
      <c r="AY407" s="255" t="s">
        <v>164</v>
      </c>
    </row>
    <row r="408" s="14" customFormat="1">
      <c r="A408" s="14"/>
      <c r="B408" s="246"/>
      <c r="C408" s="247"/>
      <c r="D408" s="236" t="s">
        <v>176</v>
      </c>
      <c r="E408" s="248" t="s">
        <v>19</v>
      </c>
      <c r="F408" s="249" t="s">
        <v>232</v>
      </c>
      <c r="G408" s="247"/>
      <c r="H408" s="248" t="s">
        <v>19</v>
      </c>
      <c r="I408" s="250"/>
      <c r="J408" s="247"/>
      <c r="K408" s="247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176</v>
      </c>
      <c r="AU408" s="255" t="s">
        <v>88</v>
      </c>
      <c r="AV408" s="14" t="s">
        <v>83</v>
      </c>
      <c r="AW408" s="14" t="s">
        <v>37</v>
      </c>
      <c r="AX408" s="14" t="s">
        <v>76</v>
      </c>
      <c r="AY408" s="255" t="s">
        <v>164</v>
      </c>
    </row>
    <row r="409" s="13" customFormat="1">
      <c r="A409" s="13"/>
      <c r="B409" s="234"/>
      <c r="C409" s="235"/>
      <c r="D409" s="236" t="s">
        <v>176</v>
      </c>
      <c r="E409" s="237" t="s">
        <v>19</v>
      </c>
      <c r="F409" s="238" t="s">
        <v>233</v>
      </c>
      <c r="G409" s="235"/>
      <c r="H409" s="239">
        <v>17.928000000000001</v>
      </c>
      <c r="I409" s="240"/>
      <c r="J409" s="235"/>
      <c r="K409" s="235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176</v>
      </c>
      <c r="AU409" s="245" t="s">
        <v>88</v>
      </c>
      <c r="AV409" s="13" t="s">
        <v>88</v>
      </c>
      <c r="AW409" s="13" t="s">
        <v>37</v>
      </c>
      <c r="AX409" s="13" t="s">
        <v>76</v>
      </c>
      <c r="AY409" s="245" t="s">
        <v>164</v>
      </c>
    </row>
    <row r="410" s="13" customFormat="1">
      <c r="A410" s="13"/>
      <c r="B410" s="234"/>
      <c r="C410" s="235"/>
      <c r="D410" s="236" t="s">
        <v>176</v>
      </c>
      <c r="E410" s="237" t="s">
        <v>19</v>
      </c>
      <c r="F410" s="238" t="s">
        <v>234</v>
      </c>
      <c r="G410" s="235"/>
      <c r="H410" s="239">
        <v>21.649999999999999</v>
      </c>
      <c r="I410" s="240"/>
      <c r="J410" s="235"/>
      <c r="K410" s="235"/>
      <c r="L410" s="241"/>
      <c r="M410" s="242"/>
      <c r="N410" s="243"/>
      <c r="O410" s="243"/>
      <c r="P410" s="243"/>
      <c r="Q410" s="243"/>
      <c r="R410" s="243"/>
      <c r="S410" s="243"/>
      <c r="T410" s="24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5" t="s">
        <v>176</v>
      </c>
      <c r="AU410" s="245" t="s">
        <v>88</v>
      </c>
      <c r="AV410" s="13" t="s">
        <v>88</v>
      </c>
      <c r="AW410" s="13" t="s">
        <v>37</v>
      </c>
      <c r="AX410" s="13" t="s">
        <v>76</v>
      </c>
      <c r="AY410" s="245" t="s">
        <v>164</v>
      </c>
    </row>
    <row r="411" s="13" customFormat="1">
      <c r="A411" s="13"/>
      <c r="B411" s="234"/>
      <c r="C411" s="235"/>
      <c r="D411" s="236" t="s">
        <v>176</v>
      </c>
      <c r="E411" s="237" t="s">
        <v>19</v>
      </c>
      <c r="F411" s="238" t="s">
        <v>235</v>
      </c>
      <c r="G411" s="235"/>
      <c r="H411" s="239">
        <v>16.93</v>
      </c>
      <c r="I411" s="240"/>
      <c r="J411" s="235"/>
      <c r="K411" s="235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176</v>
      </c>
      <c r="AU411" s="245" t="s">
        <v>88</v>
      </c>
      <c r="AV411" s="13" t="s">
        <v>88</v>
      </c>
      <c r="AW411" s="13" t="s">
        <v>37</v>
      </c>
      <c r="AX411" s="13" t="s">
        <v>76</v>
      </c>
      <c r="AY411" s="245" t="s">
        <v>164</v>
      </c>
    </row>
    <row r="412" s="14" customFormat="1">
      <c r="A412" s="14"/>
      <c r="B412" s="246"/>
      <c r="C412" s="247"/>
      <c r="D412" s="236" t="s">
        <v>176</v>
      </c>
      <c r="E412" s="248" t="s">
        <v>19</v>
      </c>
      <c r="F412" s="249" t="s">
        <v>236</v>
      </c>
      <c r="G412" s="247"/>
      <c r="H412" s="248" t="s">
        <v>19</v>
      </c>
      <c r="I412" s="250"/>
      <c r="J412" s="247"/>
      <c r="K412" s="247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176</v>
      </c>
      <c r="AU412" s="255" t="s">
        <v>88</v>
      </c>
      <c r="AV412" s="14" t="s">
        <v>83</v>
      </c>
      <c r="AW412" s="14" t="s">
        <v>37</v>
      </c>
      <c r="AX412" s="14" t="s">
        <v>76</v>
      </c>
      <c r="AY412" s="255" t="s">
        <v>164</v>
      </c>
    </row>
    <row r="413" s="13" customFormat="1">
      <c r="A413" s="13"/>
      <c r="B413" s="234"/>
      <c r="C413" s="235"/>
      <c r="D413" s="236" t="s">
        <v>176</v>
      </c>
      <c r="E413" s="237" t="s">
        <v>19</v>
      </c>
      <c r="F413" s="238" t="s">
        <v>237</v>
      </c>
      <c r="G413" s="235"/>
      <c r="H413" s="239">
        <v>7.2779999999999996</v>
      </c>
      <c r="I413" s="240"/>
      <c r="J413" s="235"/>
      <c r="K413" s="235"/>
      <c r="L413" s="241"/>
      <c r="M413" s="242"/>
      <c r="N413" s="243"/>
      <c r="O413" s="243"/>
      <c r="P413" s="243"/>
      <c r="Q413" s="243"/>
      <c r="R413" s="243"/>
      <c r="S413" s="243"/>
      <c r="T413" s="24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5" t="s">
        <v>176</v>
      </c>
      <c r="AU413" s="245" t="s">
        <v>88</v>
      </c>
      <c r="AV413" s="13" t="s">
        <v>88</v>
      </c>
      <c r="AW413" s="13" t="s">
        <v>37</v>
      </c>
      <c r="AX413" s="13" t="s">
        <v>76</v>
      </c>
      <c r="AY413" s="245" t="s">
        <v>164</v>
      </c>
    </row>
    <row r="414" s="13" customFormat="1">
      <c r="A414" s="13"/>
      <c r="B414" s="234"/>
      <c r="C414" s="235"/>
      <c r="D414" s="236" t="s">
        <v>176</v>
      </c>
      <c r="E414" s="237" t="s">
        <v>19</v>
      </c>
      <c r="F414" s="238" t="s">
        <v>238</v>
      </c>
      <c r="G414" s="235"/>
      <c r="H414" s="239">
        <v>2.1600000000000001</v>
      </c>
      <c r="I414" s="240"/>
      <c r="J414" s="235"/>
      <c r="K414" s="235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176</v>
      </c>
      <c r="AU414" s="245" t="s">
        <v>88</v>
      </c>
      <c r="AV414" s="13" t="s">
        <v>88</v>
      </c>
      <c r="AW414" s="13" t="s">
        <v>37</v>
      </c>
      <c r="AX414" s="13" t="s">
        <v>76</v>
      </c>
      <c r="AY414" s="245" t="s">
        <v>164</v>
      </c>
    </row>
    <row r="415" s="14" customFormat="1">
      <c r="A415" s="14"/>
      <c r="B415" s="246"/>
      <c r="C415" s="247"/>
      <c r="D415" s="236" t="s">
        <v>176</v>
      </c>
      <c r="E415" s="248" t="s">
        <v>19</v>
      </c>
      <c r="F415" s="249" t="s">
        <v>239</v>
      </c>
      <c r="G415" s="247"/>
      <c r="H415" s="248" t="s">
        <v>19</v>
      </c>
      <c r="I415" s="250"/>
      <c r="J415" s="247"/>
      <c r="K415" s="247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176</v>
      </c>
      <c r="AU415" s="255" t="s">
        <v>88</v>
      </c>
      <c r="AV415" s="14" t="s">
        <v>83</v>
      </c>
      <c r="AW415" s="14" t="s">
        <v>37</v>
      </c>
      <c r="AX415" s="14" t="s">
        <v>76</v>
      </c>
      <c r="AY415" s="255" t="s">
        <v>164</v>
      </c>
    </row>
    <row r="416" s="13" customFormat="1">
      <c r="A416" s="13"/>
      <c r="B416" s="234"/>
      <c r="C416" s="235"/>
      <c r="D416" s="236" t="s">
        <v>176</v>
      </c>
      <c r="E416" s="237" t="s">
        <v>19</v>
      </c>
      <c r="F416" s="238" t="s">
        <v>240</v>
      </c>
      <c r="G416" s="235"/>
      <c r="H416" s="239">
        <v>6.5099999999999998</v>
      </c>
      <c r="I416" s="240"/>
      <c r="J416" s="235"/>
      <c r="K416" s="235"/>
      <c r="L416" s="241"/>
      <c r="M416" s="242"/>
      <c r="N416" s="243"/>
      <c r="O416" s="243"/>
      <c r="P416" s="243"/>
      <c r="Q416" s="243"/>
      <c r="R416" s="243"/>
      <c r="S416" s="243"/>
      <c r="T416" s="24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5" t="s">
        <v>176</v>
      </c>
      <c r="AU416" s="245" t="s">
        <v>88</v>
      </c>
      <c r="AV416" s="13" t="s">
        <v>88</v>
      </c>
      <c r="AW416" s="13" t="s">
        <v>37</v>
      </c>
      <c r="AX416" s="13" t="s">
        <v>76</v>
      </c>
      <c r="AY416" s="245" t="s">
        <v>164</v>
      </c>
    </row>
    <row r="417" s="15" customFormat="1">
      <c r="A417" s="15"/>
      <c r="B417" s="256"/>
      <c r="C417" s="257"/>
      <c r="D417" s="236" t="s">
        <v>176</v>
      </c>
      <c r="E417" s="258" t="s">
        <v>19</v>
      </c>
      <c r="F417" s="259" t="s">
        <v>185</v>
      </c>
      <c r="G417" s="257"/>
      <c r="H417" s="260">
        <v>72.456000000000003</v>
      </c>
      <c r="I417" s="261"/>
      <c r="J417" s="257"/>
      <c r="K417" s="257"/>
      <c r="L417" s="262"/>
      <c r="M417" s="263"/>
      <c r="N417" s="264"/>
      <c r="O417" s="264"/>
      <c r="P417" s="264"/>
      <c r="Q417" s="264"/>
      <c r="R417" s="264"/>
      <c r="S417" s="264"/>
      <c r="T417" s="26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6" t="s">
        <v>176</v>
      </c>
      <c r="AU417" s="266" t="s">
        <v>88</v>
      </c>
      <c r="AV417" s="15" t="s">
        <v>172</v>
      </c>
      <c r="AW417" s="15" t="s">
        <v>37</v>
      </c>
      <c r="AX417" s="15" t="s">
        <v>83</v>
      </c>
      <c r="AY417" s="266" t="s">
        <v>164</v>
      </c>
    </row>
    <row r="418" s="13" customFormat="1">
      <c r="A418" s="13"/>
      <c r="B418" s="234"/>
      <c r="C418" s="235"/>
      <c r="D418" s="236" t="s">
        <v>176</v>
      </c>
      <c r="E418" s="235"/>
      <c r="F418" s="238" t="s">
        <v>479</v>
      </c>
      <c r="G418" s="235"/>
      <c r="H418" s="239">
        <v>289.82400000000001</v>
      </c>
      <c r="I418" s="240"/>
      <c r="J418" s="235"/>
      <c r="K418" s="235"/>
      <c r="L418" s="241"/>
      <c r="M418" s="242"/>
      <c r="N418" s="243"/>
      <c r="O418" s="243"/>
      <c r="P418" s="243"/>
      <c r="Q418" s="243"/>
      <c r="R418" s="243"/>
      <c r="S418" s="243"/>
      <c r="T418" s="24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5" t="s">
        <v>176</v>
      </c>
      <c r="AU418" s="245" t="s">
        <v>88</v>
      </c>
      <c r="AV418" s="13" t="s">
        <v>88</v>
      </c>
      <c r="AW418" s="13" t="s">
        <v>4</v>
      </c>
      <c r="AX418" s="13" t="s">
        <v>83</v>
      </c>
      <c r="AY418" s="245" t="s">
        <v>164</v>
      </c>
    </row>
    <row r="419" s="2" customFormat="1" ht="66.75" customHeight="1">
      <c r="A419" s="40"/>
      <c r="B419" s="41"/>
      <c r="C419" s="216" t="s">
        <v>480</v>
      </c>
      <c r="D419" s="216" t="s">
        <v>167</v>
      </c>
      <c r="E419" s="217" t="s">
        <v>481</v>
      </c>
      <c r="F419" s="218" t="s">
        <v>482</v>
      </c>
      <c r="G419" s="219" t="s">
        <v>349</v>
      </c>
      <c r="H419" s="220">
        <v>6.2539999999999996</v>
      </c>
      <c r="I419" s="221"/>
      <c r="J419" s="222">
        <f>ROUND(I419*H419,2)</f>
        <v>0</v>
      </c>
      <c r="K419" s="218" t="s">
        <v>171</v>
      </c>
      <c r="L419" s="46"/>
      <c r="M419" s="223" t="s">
        <v>19</v>
      </c>
      <c r="N419" s="224" t="s">
        <v>48</v>
      </c>
      <c r="O419" s="86"/>
      <c r="P419" s="225">
        <f>O419*H419</f>
        <v>0</v>
      </c>
      <c r="Q419" s="225">
        <v>0</v>
      </c>
      <c r="R419" s="225">
        <f>Q419*H419</f>
        <v>0</v>
      </c>
      <c r="S419" s="225">
        <v>0</v>
      </c>
      <c r="T419" s="22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27" t="s">
        <v>311</v>
      </c>
      <c r="AT419" s="227" t="s">
        <v>167</v>
      </c>
      <c r="AU419" s="227" t="s">
        <v>88</v>
      </c>
      <c r="AY419" s="19" t="s">
        <v>164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9" t="s">
        <v>88</v>
      </c>
      <c r="BK419" s="228">
        <f>ROUND(I419*H419,2)</f>
        <v>0</v>
      </c>
      <c r="BL419" s="19" t="s">
        <v>311</v>
      </c>
      <c r="BM419" s="227" t="s">
        <v>483</v>
      </c>
    </row>
    <row r="420" s="2" customFormat="1">
      <c r="A420" s="40"/>
      <c r="B420" s="41"/>
      <c r="C420" s="42"/>
      <c r="D420" s="229" t="s">
        <v>174</v>
      </c>
      <c r="E420" s="42"/>
      <c r="F420" s="230" t="s">
        <v>484</v>
      </c>
      <c r="G420" s="42"/>
      <c r="H420" s="42"/>
      <c r="I420" s="231"/>
      <c r="J420" s="42"/>
      <c r="K420" s="42"/>
      <c r="L420" s="46"/>
      <c r="M420" s="232"/>
      <c r="N420" s="23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174</v>
      </c>
      <c r="AU420" s="19" t="s">
        <v>88</v>
      </c>
    </row>
    <row r="421" s="2" customFormat="1" ht="62.7" customHeight="1">
      <c r="A421" s="40"/>
      <c r="B421" s="41"/>
      <c r="C421" s="216" t="s">
        <v>485</v>
      </c>
      <c r="D421" s="216" t="s">
        <v>167</v>
      </c>
      <c r="E421" s="217" t="s">
        <v>486</v>
      </c>
      <c r="F421" s="218" t="s">
        <v>487</v>
      </c>
      <c r="G421" s="219" t="s">
        <v>349</v>
      </c>
      <c r="H421" s="220">
        <v>6.2539999999999996</v>
      </c>
      <c r="I421" s="221"/>
      <c r="J421" s="222">
        <f>ROUND(I421*H421,2)</f>
        <v>0</v>
      </c>
      <c r="K421" s="218" t="s">
        <v>171</v>
      </c>
      <c r="L421" s="46"/>
      <c r="M421" s="223" t="s">
        <v>19</v>
      </c>
      <c r="N421" s="224" t="s">
        <v>48</v>
      </c>
      <c r="O421" s="86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7" t="s">
        <v>311</v>
      </c>
      <c r="AT421" s="227" t="s">
        <v>167</v>
      </c>
      <c r="AU421" s="227" t="s">
        <v>88</v>
      </c>
      <c r="AY421" s="19" t="s">
        <v>164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9" t="s">
        <v>88</v>
      </c>
      <c r="BK421" s="228">
        <f>ROUND(I421*H421,2)</f>
        <v>0</v>
      </c>
      <c r="BL421" s="19" t="s">
        <v>311</v>
      </c>
      <c r="BM421" s="227" t="s">
        <v>488</v>
      </c>
    </row>
    <row r="422" s="2" customFormat="1">
      <c r="A422" s="40"/>
      <c r="B422" s="41"/>
      <c r="C422" s="42"/>
      <c r="D422" s="229" t="s">
        <v>174</v>
      </c>
      <c r="E422" s="42"/>
      <c r="F422" s="230" t="s">
        <v>489</v>
      </c>
      <c r="G422" s="42"/>
      <c r="H422" s="42"/>
      <c r="I422" s="231"/>
      <c r="J422" s="42"/>
      <c r="K422" s="42"/>
      <c r="L422" s="46"/>
      <c r="M422" s="232"/>
      <c r="N422" s="23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174</v>
      </c>
      <c r="AU422" s="19" t="s">
        <v>88</v>
      </c>
    </row>
    <row r="423" s="12" customFormat="1" ht="22.8" customHeight="1">
      <c r="A423" s="12"/>
      <c r="B423" s="200"/>
      <c r="C423" s="201"/>
      <c r="D423" s="202" t="s">
        <v>75</v>
      </c>
      <c r="E423" s="214" t="s">
        <v>490</v>
      </c>
      <c r="F423" s="214" t="s">
        <v>491</v>
      </c>
      <c r="G423" s="201"/>
      <c r="H423" s="201"/>
      <c r="I423" s="204"/>
      <c r="J423" s="215">
        <f>BK423</f>
        <v>0</v>
      </c>
      <c r="K423" s="201"/>
      <c r="L423" s="206"/>
      <c r="M423" s="207"/>
      <c r="N423" s="208"/>
      <c r="O423" s="208"/>
      <c r="P423" s="209">
        <f>SUM(P424:P437)</f>
        <v>0</v>
      </c>
      <c r="Q423" s="208"/>
      <c r="R423" s="209">
        <f>SUM(R424:R437)</f>
        <v>0.016587000000000001</v>
      </c>
      <c r="S423" s="208"/>
      <c r="T423" s="210">
        <f>SUM(T424:T437)</f>
        <v>0.0095189999999999997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1" t="s">
        <v>88</v>
      </c>
      <c r="AT423" s="212" t="s">
        <v>75</v>
      </c>
      <c r="AU423" s="212" t="s">
        <v>83</v>
      </c>
      <c r="AY423" s="211" t="s">
        <v>164</v>
      </c>
      <c r="BK423" s="213">
        <f>SUM(BK424:BK437)</f>
        <v>0</v>
      </c>
    </row>
    <row r="424" s="2" customFormat="1" ht="24.15" customHeight="1">
      <c r="A424" s="40"/>
      <c r="B424" s="41"/>
      <c r="C424" s="216" t="s">
        <v>492</v>
      </c>
      <c r="D424" s="216" t="s">
        <v>167</v>
      </c>
      <c r="E424" s="217" t="s">
        <v>493</v>
      </c>
      <c r="F424" s="218" t="s">
        <v>494</v>
      </c>
      <c r="G424" s="219" t="s">
        <v>221</v>
      </c>
      <c r="H424" s="220">
        <v>5.7000000000000002</v>
      </c>
      <c r="I424" s="221"/>
      <c r="J424" s="222">
        <f>ROUND(I424*H424,2)</f>
        <v>0</v>
      </c>
      <c r="K424" s="218" t="s">
        <v>171</v>
      </c>
      <c r="L424" s="46"/>
      <c r="M424" s="223" t="s">
        <v>19</v>
      </c>
      <c r="N424" s="224" t="s">
        <v>48</v>
      </c>
      <c r="O424" s="86"/>
      <c r="P424" s="225">
        <f>O424*H424</f>
        <v>0</v>
      </c>
      <c r="Q424" s="225">
        <v>0</v>
      </c>
      <c r="R424" s="225">
        <f>Q424*H424</f>
        <v>0</v>
      </c>
      <c r="S424" s="225">
        <v>0.00167</v>
      </c>
      <c r="T424" s="226">
        <f>S424*H424</f>
        <v>0.0095189999999999997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7" t="s">
        <v>311</v>
      </c>
      <c r="AT424" s="227" t="s">
        <v>167</v>
      </c>
      <c r="AU424" s="227" t="s">
        <v>88</v>
      </c>
      <c r="AY424" s="19" t="s">
        <v>164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9" t="s">
        <v>88</v>
      </c>
      <c r="BK424" s="228">
        <f>ROUND(I424*H424,2)</f>
        <v>0</v>
      </c>
      <c r="BL424" s="19" t="s">
        <v>311</v>
      </c>
      <c r="BM424" s="227" t="s">
        <v>495</v>
      </c>
    </row>
    <row r="425" s="2" customFormat="1">
      <c r="A425" s="40"/>
      <c r="B425" s="41"/>
      <c r="C425" s="42"/>
      <c r="D425" s="229" t="s">
        <v>174</v>
      </c>
      <c r="E425" s="42"/>
      <c r="F425" s="230" t="s">
        <v>496</v>
      </c>
      <c r="G425" s="42"/>
      <c r="H425" s="42"/>
      <c r="I425" s="231"/>
      <c r="J425" s="42"/>
      <c r="K425" s="42"/>
      <c r="L425" s="46"/>
      <c r="M425" s="232"/>
      <c r="N425" s="23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174</v>
      </c>
      <c r="AU425" s="19" t="s">
        <v>88</v>
      </c>
    </row>
    <row r="426" s="13" customFormat="1">
      <c r="A426" s="13"/>
      <c r="B426" s="234"/>
      <c r="C426" s="235"/>
      <c r="D426" s="236" t="s">
        <v>176</v>
      </c>
      <c r="E426" s="237" t="s">
        <v>19</v>
      </c>
      <c r="F426" s="238" t="s">
        <v>497</v>
      </c>
      <c r="G426" s="235"/>
      <c r="H426" s="239">
        <v>5.7000000000000002</v>
      </c>
      <c r="I426" s="240"/>
      <c r="J426" s="235"/>
      <c r="K426" s="235"/>
      <c r="L426" s="241"/>
      <c r="M426" s="242"/>
      <c r="N426" s="243"/>
      <c r="O426" s="243"/>
      <c r="P426" s="243"/>
      <c r="Q426" s="243"/>
      <c r="R426" s="243"/>
      <c r="S426" s="243"/>
      <c r="T426" s="24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5" t="s">
        <v>176</v>
      </c>
      <c r="AU426" s="245" t="s">
        <v>88</v>
      </c>
      <c r="AV426" s="13" t="s">
        <v>88</v>
      </c>
      <c r="AW426" s="13" t="s">
        <v>37</v>
      </c>
      <c r="AX426" s="13" t="s">
        <v>83</v>
      </c>
      <c r="AY426" s="245" t="s">
        <v>164</v>
      </c>
    </row>
    <row r="427" s="2" customFormat="1" ht="37.8" customHeight="1">
      <c r="A427" s="40"/>
      <c r="B427" s="41"/>
      <c r="C427" s="216" t="s">
        <v>498</v>
      </c>
      <c r="D427" s="216" t="s">
        <v>167</v>
      </c>
      <c r="E427" s="217" t="s">
        <v>499</v>
      </c>
      <c r="F427" s="218" t="s">
        <v>500</v>
      </c>
      <c r="G427" s="219" t="s">
        <v>221</v>
      </c>
      <c r="H427" s="220">
        <v>5.7000000000000002</v>
      </c>
      <c r="I427" s="221"/>
      <c r="J427" s="222">
        <f>ROUND(I427*H427,2)</f>
        <v>0</v>
      </c>
      <c r="K427" s="218" t="s">
        <v>171</v>
      </c>
      <c r="L427" s="46"/>
      <c r="M427" s="223" t="s">
        <v>19</v>
      </c>
      <c r="N427" s="224" t="s">
        <v>48</v>
      </c>
      <c r="O427" s="86"/>
      <c r="P427" s="225">
        <f>O427*H427</f>
        <v>0</v>
      </c>
      <c r="Q427" s="225">
        <v>0.0029099999999999998</v>
      </c>
      <c r="R427" s="225">
        <f>Q427*H427</f>
        <v>0.016587000000000001</v>
      </c>
      <c r="S427" s="225">
        <v>0</v>
      </c>
      <c r="T427" s="22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7" t="s">
        <v>311</v>
      </c>
      <c r="AT427" s="227" t="s">
        <v>167</v>
      </c>
      <c r="AU427" s="227" t="s">
        <v>88</v>
      </c>
      <c r="AY427" s="19" t="s">
        <v>164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9" t="s">
        <v>88</v>
      </c>
      <c r="BK427" s="228">
        <f>ROUND(I427*H427,2)</f>
        <v>0</v>
      </c>
      <c r="BL427" s="19" t="s">
        <v>311</v>
      </c>
      <c r="BM427" s="227" t="s">
        <v>501</v>
      </c>
    </row>
    <row r="428" s="2" customFormat="1">
      <c r="A428" s="40"/>
      <c r="B428" s="41"/>
      <c r="C428" s="42"/>
      <c r="D428" s="229" t="s">
        <v>174</v>
      </c>
      <c r="E428" s="42"/>
      <c r="F428" s="230" t="s">
        <v>502</v>
      </c>
      <c r="G428" s="42"/>
      <c r="H428" s="42"/>
      <c r="I428" s="231"/>
      <c r="J428" s="42"/>
      <c r="K428" s="42"/>
      <c r="L428" s="46"/>
      <c r="M428" s="232"/>
      <c r="N428" s="23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174</v>
      </c>
      <c r="AU428" s="19" t="s">
        <v>88</v>
      </c>
    </row>
    <row r="429" s="13" customFormat="1">
      <c r="A429" s="13"/>
      <c r="B429" s="234"/>
      <c r="C429" s="235"/>
      <c r="D429" s="236" t="s">
        <v>176</v>
      </c>
      <c r="E429" s="237" t="s">
        <v>19</v>
      </c>
      <c r="F429" s="238" t="s">
        <v>503</v>
      </c>
      <c r="G429" s="235"/>
      <c r="H429" s="239">
        <v>3.7999999999999998</v>
      </c>
      <c r="I429" s="240"/>
      <c r="J429" s="235"/>
      <c r="K429" s="235"/>
      <c r="L429" s="241"/>
      <c r="M429" s="242"/>
      <c r="N429" s="243"/>
      <c r="O429" s="243"/>
      <c r="P429" s="243"/>
      <c r="Q429" s="243"/>
      <c r="R429" s="243"/>
      <c r="S429" s="243"/>
      <c r="T429" s="24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5" t="s">
        <v>176</v>
      </c>
      <c r="AU429" s="245" t="s">
        <v>88</v>
      </c>
      <c r="AV429" s="13" t="s">
        <v>88</v>
      </c>
      <c r="AW429" s="13" t="s">
        <v>37</v>
      </c>
      <c r="AX429" s="13" t="s">
        <v>76</v>
      </c>
      <c r="AY429" s="245" t="s">
        <v>164</v>
      </c>
    </row>
    <row r="430" s="13" customFormat="1">
      <c r="A430" s="13"/>
      <c r="B430" s="234"/>
      <c r="C430" s="235"/>
      <c r="D430" s="236" t="s">
        <v>176</v>
      </c>
      <c r="E430" s="237" t="s">
        <v>19</v>
      </c>
      <c r="F430" s="238" t="s">
        <v>504</v>
      </c>
      <c r="G430" s="235"/>
      <c r="H430" s="239">
        <v>1.8999999999999999</v>
      </c>
      <c r="I430" s="240"/>
      <c r="J430" s="235"/>
      <c r="K430" s="235"/>
      <c r="L430" s="241"/>
      <c r="M430" s="242"/>
      <c r="N430" s="243"/>
      <c r="O430" s="243"/>
      <c r="P430" s="243"/>
      <c r="Q430" s="243"/>
      <c r="R430" s="243"/>
      <c r="S430" s="243"/>
      <c r="T430" s="24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5" t="s">
        <v>176</v>
      </c>
      <c r="AU430" s="245" t="s">
        <v>88</v>
      </c>
      <c r="AV430" s="13" t="s">
        <v>88</v>
      </c>
      <c r="AW430" s="13" t="s">
        <v>37</v>
      </c>
      <c r="AX430" s="13" t="s">
        <v>76</v>
      </c>
      <c r="AY430" s="245" t="s">
        <v>164</v>
      </c>
    </row>
    <row r="431" s="15" customFormat="1">
      <c r="A431" s="15"/>
      <c r="B431" s="256"/>
      <c r="C431" s="257"/>
      <c r="D431" s="236" t="s">
        <v>176</v>
      </c>
      <c r="E431" s="258" t="s">
        <v>19</v>
      </c>
      <c r="F431" s="259" t="s">
        <v>185</v>
      </c>
      <c r="G431" s="257"/>
      <c r="H431" s="260">
        <v>5.7000000000000002</v>
      </c>
      <c r="I431" s="261"/>
      <c r="J431" s="257"/>
      <c r="K431" s="257"/>
      <c r="L431" s="262"/>
      <c r="M431" s="263"/>
      <c r="N431" s="264"/>
      <c r="O431" s="264"/>
      <c r="P431" s="264"/>
      <c r="Q431" s="264"/>
      <c r="R431" s="264"/>
      <c r="S431" s="264"/>
      <c r="T431" s="26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6" t="s">
        <v>176</v>
      </c>
      <c r="AU431" s="266" t="s">
        <v>88</v>
      </c>
      <c r="AV431" s="15" t="s">
        <v>172</v>
      </c>
      <c r="AW431" s="15" t="s">
        <v>37</v>
      </c>
      <c r="AX431" s="15" t="s">
        <v>83</v>
      </c>
      <c r="AY431" s="266" t="s">
        <v>164</v>
      </c>
    </row>
    <row r="432" s="2" customFormat="1" ht="55.5" customHeight="1">
      <c r="A432" s="40"/>
      <c r="B432" s="41"/>
      <c r="C432" s="216" t="s">
        <v>505</v>
      </c>
      <c r="D432" s="216" t="s">
        <v>167</v>
      </c>
      <c r="E432" s="217" t="s">
        <v>506</v>
      </c>
      <c r="F432" s="218" t="s">
        <v>507</v>
      </c>
      <c r="G432" s="219" t="s">
        <v>246</v>
      </c>
      <c r="H432" s="220">
        <v>6</v>
      </c>
      <c r="I432" s="221"/>
      <c r="J432" s="222">
        <f>ROUND(I432*H432,2)</f>
        <v>0</v>
      </c>
      <c r="K432" s="218" t="s">
        <v>171</v>
      </c>
      <c r="L432" s="46"/>
      <c r="M432" s="223" t="s">
        <v>19</v>
      </c>
      <c r="N432" s="224" t="s">
        <v>48</v>
      </c>
      <c r="O432" s="86"/>
      <c r="P432" s="225">
        <f>O432*H432</f>
        <v>0</v>
      </c>
      <c r="Q432" s="225">
        <v>0</v>
      </c>
      <c r="R432" s="225">
        <f>Q432*H432</f>
        <v>0</v>
      </c>
      <c r="S432" s="225">
        <v>0</v>
      </c>
      <c r="T432" s="22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7" t="s">
        <v>311</v>
      </c>
      <c r="AT432" s="227" t="s">
        <v>167</v>
      </c>
      <c r="AU432" s="227" t="s">
        <v>88</v>
      </c>
      <c r="AY432" s="19" t="s">
        <v>164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9" t="s">
        <v>88</v>
      </c>
      <c r="BK432" s="228">
        <f>ROUND(I432*H432,2)</f>
        <v>0</v>
      </c>
      <c r="BL432" s="19" t="s">
        <v>311</v>
      </c>
      <c r="BM432" s="227" t="s">
        <v>508</v>
      </c>
    </row>
    <row r="433" s="2" customFormat="1">
      <c r="A433" s="40"/>
      <c r="B433" s="41"/>
      <c r="C433" s="42"/>
      <c r="D433" s="229" t="s">
        <v>174</v>
      </c>
      <c r="E433" s="42"/>
      <c r="F433" s="230" t="s">
        <v>509</v>
      </c>
      <c r="G433" s="42"/>
      <c r="H433" s="42"/>
      <c r="I433" s="231"/>
      <c r="J433" s="42"/>
      <c r="K433" s="42"/>
      <c r="L433" s="46"/>
      <c r="M433" s="232"/>
      <c r="N433" s="23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174</v>
      </c>
      <c r="AU433" s="19" t="s">
        <v>88</v>
      </c>
    </row>
    <row r="434" s="2" customFormat="1" ht="49.05" customHeight="1">
      <c r="A434" s="40"/>
      <c r="B434" s="41"/>
      <c r="C434" s="216" t="s">
        <v>510</v>
      </c>
      <c r="D434" s="216" t="s">
        <v>167</v>
      </c>
      <c r="E434" s="217" t="s">
        <v>511</v>
      </c>
      <c r="F434" s="218" t="s">
        <v>512</v>
      </c>
      <c r="G434" s="219" t="s">
        <v>349</v>
      </c>
      <c r="H434" s="220">
        <v>0.017000000000000001</v>
      </c>
      <c r="I434" s="221"/>
      <c r="J434" s="222">
        <f>ROUND(I434*H434,2)</f>
        <v>0</v>
      </c>
      <c r="K434" s="218" t="s">
        <v>171</v>
      </c>
      <c r="L434" s="46"/>
      <c r="M434" s="223" t="s">
        <v>19</v>
      </c>
      <c r="N434" s="224" t="s">
        <v>48</v>
      </c>
      <c r="O434" s="86"/>
      <c r="P434" s="225">
        <f>O434*H434</f>
        <v>0</v>
      </c>
      <c r="Q434" s="225">
        <v>0</v>
      </c>
      <c r="R434" s="225">
        <f>Q434*H434</f>
        <v>0</v>
      </c>
      <c r="S434" s="225">
        <v>0</v>
      </c>
      <c r="T434" s="22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7" t="s">
        <v>311</v>
      </c>
      <c r="AT434" s="227" t="s">
        <v>167</v>
      </c>
      <c r="AU434" s="227" t="s">
        <v>88</v>
      </c>
      <c r="AY434" s="19" t="s">
        <v>164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9" t="s">
        <v>88</v>
      </c>
      <c r="BK434" s="228">
        <f>ROUND(I434*H434,2)</f>
        <v>0</v>
      </c>
      <c r="BL434" s="19" t="s">
        <v>311</v>
      </c>
      <c r="BM434" s="227" t="s">
        <v>513</v>
      </c>
    </row>
    <row r="435" s="2" customFormat="1">
      <c r="A435" s="40"/>
      <c r="B435" s="41"/>
      <c r="C435" s="42"/>
      <c r="D435" s="229" t="s">
        <v>174</v>
      </c>
      <c r="E435" s="42"/>
      <c r="F435" s="230" t="s">
        <v>514</v>
      </c>
      <c r="G435" s="42"/>
      <c r="H435" s="42"/>
      <c r="I435" s="231"/>
      <c r="J435" s="42"/>
      <c r="K435" s="42"/>
      <c r="L435" s="46"/>
      <c r="M435" s="232"/>
      <c r="N435" s="23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174</v>
      </c>
      <c r="AU435" s="19" t="s">
        <v>88</v>
      </c>
    </row>
    <row r="436" s="2" customFormat="1" ht="49.05" customHeight="1">
      <c r="A436" s="40"/>
      <c r="B436" s="41"/>
      <c r="C436" s="216" t="s">
        <v>515</v>
      </c>
      <c r="D436" s="216" t="s">
        <v>167</v>
      </c>
      <c r="E436" s="217" t="s">
        <v>516</v>
      </c>
      <c r="F436" s="218" t="s">
        <v>517</v>
      </c>
      <c r="G436" s="219" t="s">
        <v>349</v>
      </c>
      <c r="H436" s="220">
        <v>0.017000000000000001</v>
      </c>
      <c r="I436" s="221"/>
      <c r="J436" s="222">
        <f>ROUND(I436*H436,2)</f>
        <v>0</v>
      </c>
      <c r="K436" s="218" t="s">
        <v>171</v>
      </c>
      <c r="L436" s="46"/>
      <c r="M436" s="223" t="s">
        <v>19</v>
      </c>
      <c r="N436" s="224" t="s">
        <v>48</v>
      </c>
      <c r="O436" s="86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7" t="s">
        <v>311</v>
      </c>
      <c r="AT436" s="227" t="s">
        <v>167</v>
      </c>
      <c r="AU436" s="227" t="s">
        <v>88</v>
      </c>
      <c r="AY436" s="19" t="s">
        <v>164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9" t="s">
        <v>88</v>
      </c>
      <c r="BK436" s="228">
        <f>ROUND(I436*H436,2)</f>
        <v>0</v>
      </c>
      <c r="BL436" s="19" t="s">
        <v>311</v>
      </c>
      <c r="BM436" s="227" t="s">
        <v>518</v>
      </c>
    </row>
    <row r="437" s="2" customFormat="1">
      <c r="A437" s="40"/>
      <c r="B437" s="41"/>
      <c r="C437" s="42"/>
      <c r="D437" s="229" t="s">
        <v>174</v>
      </c>
      <c r="E437" s="42"/>
      <c r="F437" s="230" t="s">
        <v>519</v>
      </c>
      <c r="G437" s="42"/>
      <c r="H437" s="42"/>
      <c r="I437" s="231"/>
      <c r="J437" s="42"/>
      <c r="K437" s="42"/>
      <c r="L437" s="46"/>
      <c r="M437" s="232"/>
      <c r="N437" s="23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174</v>
      </c>
      <c r="AU437" s="19" t="s">
        <v>88</v>
      </c>
    </row>
    <row r="438" s="12" customFormat="1" ht="22.8" customHeight="1">
      <c r="A438" s="12"/>
      <c r="B438" s="200"/>
      <c r="C438" s="201"/>
      <c r="D438" s="202" t="s">
        <v>75</v>
      </c>
      <c r="E438" s="214" t="s">
        <v>520</v>
      </c>
      <c r="F438" s="214" t="s">
        <v>521</v>
      </c>
      <c r="G438" s="201"/>
      <c r="H438" s="201"/>
      <c r="I438" s="204"/>
      <c r="J438" s="215">
        <f>BK438</f>
        <v>0</v>
      </c>
      <c r="K438" s="201"/>
      <c r="L438" s="206"/>
      <c r="M438" s="207"/>
      <c r="N438" s="208"/>
      <c r="O438" s="208"/>
      <c r="P438" s="209">
        <f>SUM(P439:P515)</f>
        <v>0</v>
      </c>
      <c r="Q438" s="208"/>
      <c r="R438" s="209">
        <f>SUM(R439:R515)</f>
        <v>0.47331193999999999</v>
      </c>
      <c r="S438" s="208"/>
      <c r="T438" s="210">
        <f>SUM(T439:T515)</f>
        <v>0.043650000000000001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1" t="s">
        <v>88</v>
      </c>
      <c r="AT438" s="212" t="s">
        <v>75</v>
      </c>
      <c r="AU438" s="212" t="s">
        <v>83</v>
      </c>
      <c r="AY438" s="211" t="s">
        <v>164</v>
      </c>
      <c r="BK438" s="213">
        <f>SUM(BK439:BK515)</f>
        <v>0</v>
      </c>
    </row>
    <row r="439" s="2" customFormat="1" ht="24.15" customHeight="1">
      <c r="A439" s="40"/>
      <c r="B439" s="41"/>
      <c r="C439" s="216" t="s">
        <v>522</v>
      </c>
      <c r="D439" s="216" t="s">
        <v>167</v>
      </c>
      <c r="E439" s="217" t="s">
        <v>523</v>
      </c>
      <c r="F439" s="218" t="s">
        <v>524</v>
      </c>
      <c r="G439" s="219" t="s">
        <v>246</v>
      </c>
      <c r="H439" s="220">
        <v>7.2750000000000004</v>
      </c>
      <c r="I439" s="221"/>
      <c r="J439" s="222">
        <f>ROUND(I439*H439,2)</f>
        <v>0</v>
      </c>
      <c r="K439" s="218" t="s">
        <v>171</v>
      </c>
      <c r="L439" s="46"/>
      <c r="M439" s="223" t="s">
        <v>19</v>
      </c>
      <c r="N439" s="224" t="s">
        <v>48</v>
      </c>
      <c r="O439" s="86"/>
      <c r="P439" s="225">
        <f>O439*H439</f>
        <v>0</v>
      </c>
      <c r="Q439" s="225">
        <v>0</v>
      </c>
      <c r="R439" s="225">
        <f>Q439*H439</f>
        <v>0</v>
      </c>
      <c r="S439" s="225">
        <v>0.0060000000000000001</v>
      </c>
      <c r="T439" s="226">
        <f>S439*H439</f>
        <v>0.043650000000000001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7" t="s">
        <v>311</v>
      </c>
      <c r="AT439" s="227" t="s">
        <v>167</v>
      </c>
      <c r="AU439" s="227" t="s">
        <v>88</v>
      </c>
      <c r="AY439" s="19" t="s">
        <v>164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9" t="s">
        <v>88</v>
      </c>
      <c r="BK439" s="228">
        <f>ROUND(I439*H439,2)</f>
        <v>0</v>
      </c>
      <c r="BL439" s="19" t="s">
        <v>311</v>
      </c>
      <c r="BM439" s="227" t="s">
        <v>525</v>
      </c>
    </row>
    <row r="440" s="2" customFormat="1">
      <c r="A440" s="40"/>
      <c r="B440" s="41"/>
      <c r="C440" s="42"/>
      <c r="D440" s="229" t="s">
        <v>174</v>
      </c>
      <c r="E440" s="42"/>
      <c r="F440" s="230" t="s">
        <v>526</v>
      </c>
      <c r="G440" s="42"/>
      <c r="H440" s="42"/>
      <c r="I440" s="231"/>
      <c r="J440" s="42"/>
      <c r="K440" s="42"/>
      <c r="L440" s="46"/>
      <c r="M440" s="232"/>
      <c r="N440" s="23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174</v>
      </c>
      <c r="AU440" s="19" t="s">
        <v>88</v>
      </c>
    </row>
    <row r="441" s="13" customFormat="1">
      <c r="A441" s="13"/>
      <c r="B441" s="234"/>
      <c r="C441" s="235"/>
      <c r="D441" s="236" t="s">
        <v>176</v>
      </c>
      <c r="E441" s="237" t="s">
        <v>19</v>
      </c>
      <c r="F441" s="238" t="s">
        <v>527</v>
      </c>
      <c r="G441" s="235"/>
      <c r="H441" s="239">
        <v>1.74</v>
      </c>
      <c r="I441" s="240"/>
      <c r="J441" s="235"/>
      <c r="K441" s="235"/>
      <c r="L441" s="241"/>
      <c r="M441" s="242"/>
      <c r="N441" s="243"/>
      <c r="O441" s="243"/>
      <c r="P441" s="243"/>
      <c r="Q441" s="243"/>
      <c r="R441" s="243"/>
      <c r="S441" s="243"/>
      <c r="T441" s="24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5" t="s">
        <v>176</v>
      </c>
      <c r="AU441" s="245" t="s">
        <v>88</v>
      </c>
      <c r="AV441" s="13" t="s">
        <v>88</v>
      </c>
      <c r="AW441" s="13" t="s">
        <v>37</v>
      </c>
      <c r="AX441" s="13" t="s">
        <v>76</v>
      </c>
      <c r="AY441" s="245" t="s">
        <v>164</v>
      </c>
    </row>
    <row r="442" s="13" customFormat="1">
      <c r="A442" s="13"/>
      <c r="B442" s="234"/>
      <c r="C442" s="235"/>
      <c r="D442" s="236" t="s">
        <v>176</v>
      </c>
      <c r="E442" s="237" t="s">
        <v>19</v>
      </c>
      <c r="F442" s="238" t="s">
        <v>528</v>
      </c>
      <c r="G442" s="235"/>
      <c r="H442" s="239">
        <v>5.5350000000000001</v>
      </c>
      <c r="I442" s="240"/>
      <c r="J442" s="235"/>
      <c r="K442" s="235"/>
      <c r="L442" s="241"/>
      <c r="M442" s="242"/>
      <c r="N442" s="243"/>
      <c r="O442" s="243"/>
      <c r="P442" s="243"/>
      <c r="Q442" s="243"/>
      <c r="R442" s="243"/>
      <c r="S442" s="243"/>
      <c r="T442" s="24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5" t="s">
        <v>176</v>
      </c>
      <c r="AU442" s="245" t="s">
        <v>88</v>
      </c>
      <c r="AV442" s="13" t="s">
        <v>88</v>
      </c>
      <c r="AW442" s="13" t="s">
        <v>37</v>
      </c>
      <c r="AX442" s="13" t="s">
        <v>76</v>
      </c>
      <c r="AY442" s="245" t="s">
        <v>164</v>
      </c>
    </row>
    <row r="443" s="15" customFormat="1">
      <c r="A443" s="15"/>
      <c r="B443" s="256"/>
      <c r="C443" s="257"/>
      <c r="D443" s="236" t="s">
        <v>176</v>
      </c>
      <c r="E443" s="258" t="s">
        <v>19</v>
      </c>
      <c r="F443" s="259" t="s">
        <v>185</v>
      </c>
      <c r="G443" s="257"/>
      <c r="H443" s="260">
        <v>7.2750000000000004</v>
      </c>
      <c r="I443" s="261"/>
      <c r="J443" s="257"/>
      <c r="K443" s="257"/>
      <c r="L443" s="262"/>
      <c r="M443" s="263"/>
      <c r="N443" s="264"/>
      <c r="O443" s="264"/>
      <c r="P443" s="264"/>
      <c r="Q443" s="264"/>
      <c r="R443" s="264"/>
      <c r="S443" s="264"/>
      <c r="T443" s="26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6" t="s">
        <v>176</v>
      </c>
      <c r="AU443" s="266" t="s">
        <v>88</v>
      </c>
      <c r="AV443" s="15" t="s">
        <v>172</v>
      </c>
      <c r="AW443" s="15" t="s">
        <v>37</v>
      </c>
      <c r="AX443" s="15" t="s">
        <v>83</v>
      </c>
      <c r="AY443" s="266" t="s">
        <v>164</v>
      </c>
    </row>
    <row r="444" s="2" customFormat="1" ht="33" customHeight="1">
      <c r="A444" s="40"/>
      <c r="B444" s="41"/>
      <c r="C444" s="216" t="s">
        <v>529</v>
      </c>
      <c r="D444" s="216" t="s">
        <v>167</v>
      </c>
      <c r="E444" s="217" t="s">
        <v>530</v>
      </c>
      <c r="F444" s="218" t="s">
        <v>531</v>
      </c>
      <c r="G444" s="219" t="s">
        <v>170</v>
      </c>
      <c r="H444" s="220">
        <v>11.718999999999999</v>
      </c>
      <c r="I444" s="221"/>
      <c r="J444" s="222">
        <f>ROUND(I444*H444,2)</f>
        <v>0</v>
      </c>
      <c r="K444" s="218" t="s">
        <v>171</v>
      </c>
      <c r="L444" s="46"/>
      <c r="M444" s="223" t="s">
        <v>19</v>
      </c>
      <c r="N444" s="224" t="s">
        <v>48</v>
      </c>
      <c r="O444" s="86"/>
      <c r="P444" s="225">
        <f>O444*H444</f>
        <v>0</v>
      </c>
      <c r="Q444" s="225">
        <v>0.00025999999999999998</v>
      </c>
      <c r="R444" s="225">
        <f>Q444*H444</f>
        <v>0.0030469399999999997</v>
      </c>
      <c r="S444" s="225">
        <v>0</v>
      </c>
      <c r="T444" s="22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27" t="s">
        <v>311</v>
      </c>
      <c r="AT444" s="227" t="s">
        <v>167</v>
      </c>
      <c r="AU444" s="227" t="s">
        <v>88</v>
      </c>
      <c r="AY444" s="19" t="s">
        <v>164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9" t="s">
        <v>88</v>
      </c>
      <c r="BK444" s="228">
        <f>ROUND(I444*H444,2)</f>
        <v>0</v>
      </c>
      <c r="BL444" s="19" t="s">
        <v>311</v>
      </c>
      <c r="BM444" s="227" t="s">
        <v>532</v>
      </c>
    </row>
    <row r="445" s="2" customFormat="1">
      <c r="A445" s="40"/>
      <c r="B445" s="41"/>
      <c r="C445" s="42"/>
      <c r="D445" s="229" t="s">
        <v>174</v>
      </c>
      <c r="E445" s="42"/>
      <c r="F445" s="230" t="s">
        <v>533</v>
      </c>
      <c r="G445" s="42"/>
      <c r="H445" s="42"/>
      <c r="I445" s="231"/>
      <c r="J445" s="42"/>
      <c r="K445" s="42"/>
      <c r="L445" s="46"/>
      <c r="M445" s="232"/>
      <c r="N445" s="23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174</v>
      </c>
      <c r="AU445" s="19" t="s">
        <v>88</v>
      </c>
    </row>
    <row r="446" s="13" customFormat="1">
      <c r="A446" s="13"/>
      <c r="B446" s="234"/>
      <c r="C446" s="235"/>
      <c r="D446" s="236" t="s">
        <v>176</v>
      </c>
      <c r="E446" s="237" t="s">
        <v>19</v>
      </c>
      <c r="F446" s="238" t="s">
        <v>534</v>
      </c>
      <c r="G446" s="235"/>
      <c r="H446" s="239">
        <v>2.0880000000000001</v>
      </c>
      <c r="I446" s="240"/>
      <c r="J446" s="235"/>
      <c r="K446" s="235"/>
      <c r="L446" s="241"/>
      <c r="M446" s="242"/>
      <c r="N446" s="243"/>
      <c r="O446" s="243"/>
      <c r="P446" s="243"/>
      <c r="Q446" s="243"/>
      <c r="R446" s="243"/>
      <c r="S446" s="243"/>
      <c r="T446" s="24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5" t="s">
        <v>176</v>
      </c>
      <c r="AU446" s="245" t="s">
        <v>88</v>
      </c>
      <c r="AV446" s="13" t="s">
        <v>88</v>
      </c>
      <c r="AW446" s="13" t="s">
        <v>37</v>
      </c>
      <c r="AX446" s="13" t="s">
        <v>76</v>
      </c>
      <c r="AY446" s="245" t="s">
        <v>164</v>
      </c>
    </row>
    <row r="447" s="13" customFormat="1">
      <c r="A447" s="13"/>
      <c r="B447" s="234"/>
      <c r="C447" s="235"/>
      <c r="D447" s="236" t="s">
        <v>176</v>
      </c>
      <c r="E447" s="237" t="s">
        <v>19</v>
      </c>
      <c r="F447" s="238" t="s">
        <v>535</v>
      </c>
      <c r="G447" s="235"/>
      <c r="H447" s="239">
        <v>9.6310000000000002</v>
      </c>
      <c r="I447" s="240"/>
      <c r="J447" s="235"/>
      <c r="K447" s="235"/>
      <c r="L447" s="241"/>
      <c r="M447" s="242"/>
      <c r="N447" s="243"/>
      <c r="O447" s="243"/>
      <c r="P447" s="243"/>
      <c r="Q447" s="243"/>
      <c r="R447" s="243"/>
      <c r="S447" s="243"/>
      <c r="T447" s="24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5" t="s">
        <v>176</v>
      </c>
      <c r="AU447" s="245" t="s">
        <v>88</v>
      </c>
      <c r="AV447" s="13" t="s">
        <v>88</v>
      </c>
      <c r="AW447" s="13" t="s">
        <v>37</v>
      </c>
      <c r="AX447" s="13" t="s">
        <v>76</v>
      </c>
      <c r="AY447" s="245" t="s">
        <v>164</v>
      </c>
    </row>
    <row r="448" s="15" customFormat="1">
      <c r="A448" s="15"/>
      <c r="B448" s="256"/>
      <c r="C448" s="257"/>
      <c r="D448" s="236" t="s">
        <v>176</v>
      </c>
      <c r="E448" s="258" t="s">
        <v>19</v>
      </c>
      <c r="F448" s="259" t="s">
        <v>185</v>
      </c>
      <c r="G448" s="257"/>
      <c r="H448" s="260">
        <v>11.718999999999999</v>
      </c>
      <c r="I448" s="261"/>
      <c r="J448" s="257"/>
      <c r="K448" s="257"/>
      <c r="L448" s="262"/>
      <c r="M448" s="263"/>
      <c r="N448" s="264"/>
      <c r="O448" s="264"/>
      <c r="P448" s="264"/>
      <c r="Q448" s="264"/>
      <c r="R448" s="264"/>
      <c r="S448" s="264"/>
      <c r="T448" s="26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6" t="s">
        <v>176</v>
      </c>
      <c r="AU448" s="266" t="s">
        <v>88</v>
      </c>
      <c r="AV448" s="15" t="s">
        <v>172</v>
      </c>
      <c r="AW448" s="15" t="s">
        <v>37</v>
      </c>
      <c r="AX448" s="15" t="s">
        <v>83</v>
      </c>
      <c r="AY448" s="266" t="s">
        <v>164</v>
      </c>
    </row>
    <row r="449" s="2" customFormat="1" ht="24.15" customHeight="1">
      <c r="A449" s="40"/>
      <c r="B449" s="41"/>
      <c r="C449" s="278" t="s">
        <v>536</v>
      </c>
      <c r="D449" s="278" t="s">
        <v>250</v>
      </c>
      <c r="E449" s="279" t="s">
        <v>537</v>
      </c>
      <c r="F449" s="280" t="s">
        <v>538</v>
      </c>
      <c r="G449" s="281" t="s">
        <v>246</v>
      </c>
      <c r="H449" s="282">
        <v>1</v>
      </c>
      <c r="I449" s="283"/>
      <c r="J449" s="284">
        <f>ROUND(I449*H449,2)</f>
        <v>0</v>
      </c>
      <c r="K449" s="280" t="s">
        <v>19</v>
      </c>
      <c r="L449" s="285"/>
      <c r="M449" s="286" t="s">
        <v>19</v>
      </c>
      <c r="N449" s="287" t="s">
        <v>48</v>
      </c>
      <c r="O449" s="86"/>
      <c r="P449" s="225">
        <f>O449*H449</f>
        <v>0</v>
      </c>
      <c r="Q449" s="225">
        <v>0.054109999999999998</v>
      </c>
      <c r="R449" s="225">
        <f>Q449*H449</f>
        <v>0.054109999999999998</v>
      </c>
      <c r="S449" s="225">
        <v>0</v>
      </c>
      <c r="T449" s="22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27" t="s">
        <v>397</v>
      </c>
      <c r="AT449" s="227" t="s">
        <v>250</v>
      </c>
      <c r="AU449" s="227" t="s">
        <v>88</v>
      </c>
      <c r="AY449" s="19" t="s">
        <v>164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9" t="s">
        <v>88</v>
      </c>
      <c r="BK449" s="228">
        <f>ROUND(I449*H449,2)</f>
        <v>0</v>
      </c>
      <c r="BL449" s="19" t="s">
        <v>311</v>
      </c>
      <c r="BM449" s="227" t="s">
        <v>539</v>
      </c>
    </row>
    <row r="450" s="13" customFormat="1">
      <c r="A450" s="13"/>
      <c r="B450" s="234"/>
      <c r="C450" s="235"/>
      <c r="D450" s="236" t="s">
        <v>176</v>
      </c>
      <c r="E450" s="237" t="s">
        <v>19</v>
      </c>
      <c r="F450" s="238" t="s">
        <v>540</v>
      </c>
      <c r="G450" s="235"/>
      <c r="H450" s="239">
        <v>1</v>
      </c>
      <c r="I450" s="240"/>
      <c r="J450" s="235"/>
      <c r="K450" s="235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176</v>
      </c>
      <c r="AU450" s="245" t="s">
        <v>88</v>
      </c>
      <c r="AV450" s="13" t="s">
        <v>88</v>
      </c>
      <c r="AW450" s="13" t="s">
        <v>37</v>
      </c>
      <c r="AX450" s="13" t="s">
        <v>83</v>
      </c>
      <c r="AY450" s="245" t="s">
        <v>164</v>
      </c>
    </row>
    <row r="451" s="2" customFormat="1" ht="24.15" customHeight="1">
      <c r="A451" s="40"/>
      <c r="B451" s="41"/>
      <c r="C451" s="278" t="s">
        <v>541</v>
      </c>
      <c r="D451" s="278" t="s">
        <v>250</v>
      </c>
      <c r="E451" s="279" t="s">
        <v>542</v>
      </c>
      <c r="F451" s="280" t="s">
        <v>543</v>
      </c>
      <c r="G451" s="281" t="s">
        <v>246</v>
      </c>
      <c r="H451" s="282">
        <v>3</v>
      </c>
      <c r="I451" s="283"/>
      <c r="J451" s="284">
        <f>ROUND(I451*H451,2)</f>
        <v>0</v>
      </c>
      <c r="K451" s="280" t="s">
        <v>19</v>
      </c>
      <c r="L451" s="285"/>
      <c r="M451" s="286" t="s">
        <v>19</v>
      </c>
      <c r="N451" s="287" t="s">
        <v>48</v>
      </c>
      <c r="O451" s="86"/>
      <c r="P451" s="225">
        <f>O451*H451</f>
        <v>0</v>
      </c>
      <c r="Q451" s="225">
        <v>0.074999999999999997</v>
      </c>
      <c r="R451" s="225">
        <f>Q451*H451</f>
        <v>0.22499999999999998</v>
      </c>
      <c r="S451" s="225">
        <v>0</v>
      </c>
      <c r="T451" s="22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7" t="s">
        <v>397</v>
      </c>
      <c r="AT451" s="227" t="s">
        <v>250</v>
      </c>
      <c r="AU451" s="227" t="s">
        <v>88</v>
      </c>
      <c r="AY451" s="19" t="s">
        <v>164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9" t="s">
        <v>88</v>
      </c>
      <c r="BK451" s="228">
        <f>ROUND(I451*H451,2)</f>
        <v>0</v>
      </c>
      <c r="BL451" s="19" t="s">
        <v>311</v>
      </c>
      <c r="BM451" s="227" t="s">
        <v>544</v>
      </c>
    </row>
    <row r="452" s="13" customFormat="1">
      <c r="A452" s="13"/>
      <c r="B452" s="234"/>
      <c r="C452" s="235"/>
      <c r="D452" s="236" t="s">
        <v>176</v>
      </c>
      <c r="E452" s="237" t="s">
        <v>19</v>
      </c>
      <c r="F452" s="238" t="s">
        <v>545</v>
      </c>
      <c r="G452" s="235"/>
      <c r="H452" s="239">
        <v>3</v>
      </c>
      <c r="I452" s="240"/>
      <c r="J452" s="235"/>
      <c r="K452" s="235"/>
      <c r="L452" s="241"/>
      <c r="M452" s="242"/>
      <c r="N452" s="243"/>
      <c r="O452" s="243"/>
      <c r="P452" s="243"/>
      <c r="Q452" s="243"/>
      <c r="R452" s="243"/>
      <c r="S452" s="243"/>
      <c r="T452" s="24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5" t="s">
        <v>176</v>
      </c>
      <c r="AU452" s="245" t="s">
        <v>88</v>
      </c>
      <c r="AV452" s="13" t="s">
        <v>88</v>
      </c>
      <c r="AW452" s="13" t="s">
        <v>37</v>
      </c>
      <c r="AX452" s="13" t="s">
        <v>83</v>
      </c>
      <c r="AY452" s="245" t="s">
        <v>164</v>
      </c>
    </row>
    <row r="453" s="2" customFormat="1" ht="37.8" customHeight="1">
      <c r="A453" s="40"/>
      <c r="B453" s="41"/>
      <c r="C453" s="216" t="s">
        <v>546</v>
      </c>
      <c r="D453" s="216" t="s">
        <v>167</v>
      </c>
      <c r="E453" s="217" t="s">
        <v>547</v>
      </c>
      <c r="F453" s="218" t="s">
        <v>548</v>
      </c>
      <c r="G453" s="219" t="s">
        <v>246</v>
      </c>
      <c r="H453" s="220">
        <v>4</v>
      </c>
      <c r="I453" s="221"/>
      <c r="J453" s="222">
        <f>ROUND(I453*H453,2)</f>
        <v>0</v>
      </c>
      <c r="K453" s="218" t="s">
        <v>171</v>
      </c>
      <c r="L453" s="46"/>
      <c r="M453" s="223" t="s">
        <v>19</v>
      </c>
      <c r="N453" s="224" t="s">
        <v>48</v>
      </c>
      <c r="O453" s="86"/>
      <c r="P453" s="225">
        <f>O453*H453</f>
        <v>0</v>
      </c>
      <c r="Q453" s="225">
        <v>0</v>
      </c>
      <c r="R453" s="225">
        <f>Q453*H453</f>
        <v>0</v>
      </c>
      <c r="S453" s="225">
        <v>0</v>
      </c>
      <c r="T453" s="22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7" t="s">
        <v>311</v>
      </c>
      <c r="AT453" s="227" t="s">
        <v>167</v>
      </c>
      <c r="AU453" s="227" t="s">
        <v>88</v>
      </c>
      <c r="AY453" s="19" t="s">
        <v>164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9" t="s">
        <v>88</v>
      </c>
      <c r="BK453" s="228">
        <f>ROUND(I453*H453,2)</f>
        <v>0</v>
      </c>
      <c r="BL453" s="19" t="s">
        <v>311</v>
      </c>
      <c r="BM453" s="227" t="s">
        <v>549</v>
      </c>
    </row>
    <row r="454" s="2" customFormat="1">
      <c r="A454" s="40"/>
      <c r="B454" s="41"/>
      <c r="C454" s="42"/>
      <c r="D454" s="229" t="s">
        <v>174</v>
      </c>
      <c r="E454" s="42"/>
      <c r="F454" s="230" t="s">
        <v>550</v>
      </c>
      <c r="G454" s="42"/>
      <c r="H454" s="42"/>
      <c r="I454" s="231"/>
      <c r="J454" s="42"/>
      <c r="K454" s="42"/>
      <c r="L454" s="46"/>
      <c r="M454" s="232"/>
      <c r="N454" s="23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174</v>
      </c>
      <c r="AU454" s="19" t="s">
        <v>88</v>
      </c>
    </row>
    <row r="455" s="13" customFormat="1">
      <c r="A455" s="13"/>
      <c r="B455" s="234"/>
      <c r="C455" s="235"/>
      <c r="D455" s="236" t="s">
        <v>176</v>
      </c>
      <c r="E455" s="237" t="s">
        <v>19</v>
      </c>
      <c r="F455" s="238" t="s">
        <v>261</v>
      </c>
      <c r="G455" s="235"/>
      <c r="H455" s="239">
        <v>1</v>
      </c>
      <c r="I455" s="240"/>
      <c r="J455" s="235"/>
      <c r="K455" s="235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176</v>
      </c>
      <c r="AU455" s="245" t="s">
        <v>88</v>
      </c>
      <c r="AV455" s="13" t="s">
        <v>88</v>
      </c>
      <c r="AW455" s="13" t="s">
        <v>37</v>
      </c>
      <c r="AX455" s="13" t="s">
        <v>76</v>
      </c>
      <c r="AY455" s="245" t="s">
        <v>164</v>
      </c>
    </row>
    <row r="456" s="13" customFormat="1">
      <c r="A456" s="13"/>
      <c r="B456" s="234"/>
      <c r="C456" s="235"/>
      <c r="D456" s="236" t="s">
        <v>176</v>
      </c>
      <c r="E456" s="237" t="s">
        <v>19</v>
      </c>
      <c r="F456" s="238" t="s">
        <v>262</v>
      </c>
      <c r="G456" s="235"/>
      <c r="H456" s="239">
        <v>1</v>
      </c>
      <c r="I456" s="240"/>
      <c r="J456" s="235"/>
      <c r="K456" s="235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176</v>
      </c>
      <c r="AU456" s="245" t="s">
        <v>88</v>
      </c>
      <c r="AV456" s="13" t="s">
        <v>88</v>
      </c>
      <c r="AW456" s="13" t="s">
        <v>37</v>
      </c>
      <c r="AX456" s="13" t="s">
        <v>76</v>
      </c>
      <c r="AY456" s="245" t="s">
        <v>164</v>
      </c>
    </row>
    <row r="457" s="13" customFormat="1">
      <c r="A457" s="13"/>
      <c r="B457" s="234"/>
      <c r="C457" s="235"/>
      <c r="D457" s="236" t="s">
        <v>176</v>
      </c>
      <c r="E457" s="237" t="s">
        <v>19</v>
      </c>
      <c r="F457" s="238" t="s">
        <v>551</v>
      </c>
      <c r="G457" s="235"/>
      <c r="H457" s="239">
        <v>2</v>
      </c>
      <c r="I457" s="240"/>
      <c r="J457" s="235"/>
      <c r="K457" s="235"/>
      <c r="L457" s="241"/>
      <c r="M457" s="242"/>
      <c r="N457" s="243"/>
      <c r="O457" s="243"/>
      <c r="P457" s="243"/>
      <c r="Q457" s="243"/>
      <c r="R457" s="243"/>
      <c r="S457" s="243"/>
      <c r="T457" s="24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5" t="s">
        <v>176</v>
      </c>
      <c r="AU457" s="245" t="s">
        <v>88</v>
      </c>
      <c r="AV457" s="13" t="s">
        <v>88</v>
      </c>
      <c r="AW457" s="13" t="s">
        <v>37</v>
      </c>
      <c r="AX457" s="13" t="s">
        <v>76</v>
      </c>
      <c r="AY457" s="245" t="s">
        <v>164</v>
      </c>
    </row>
    <row r="458" s="15" customFormat="1">
      <c r="A458" s="15"/>
      <c r="B458" s="256"/>
      <c r="C458" s="257"/>
      <c r="D458" s="236" t="s">
        <v>176</v>
      </c>
      <c r="E458" s="258" t="s">
        <v>19</v>
      </c>
      <c r="F458" s="259" t="s">
        <v>185</v>
      </c>
      <c r="G458" s="257"/>
      <c r="H458" s="260">
        <v>4</v>
      </c>
      <c r="I458" s="261"/>
      <c r="J458" s="257"/>
      <c r="K458" s="257"/>
      <c r="L458" s="262"/>
      <c r="M458" s="263"/>
      <c r="N458" s="264"/>
      <c r="O458" s="264"/>
      <c r="P458" s="264"/>
      <c r="Q458" s="264"/>
      <c r="R458" s="264"/>
      <c r="S458" s="264"/>
      <c r="T458" s="26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6" t="s">
        <v>176</v>
      </c>
      <c r="AU458" s="266" t="s">
        <v>88</v>
      </c>
      <c r="AV458" s="15" t="s">
        <v>172</v>
      </c>
      <c r="AW458" s="15" t="s">
        <v>37</v>
      </c>
      <c r="AX458" s="15" t="s">
        <v>83</v>
      </c>
      <c r="AY458" s="266" t="s">
        <v>164</v>
      </c>
    </row>
    <row r="459" s="2" customFormat="1" ht="24.15" customHeight="1">
      <c r="A459" s="40"/>
      <c r="B459" s="41"/>
      <c r="C459" s="278" t="s">
        <v>552</v>
      </c>
      <c r="D459" s="278" t="s">
        <v>250</v>
      </c>
      <c r="E459" s="279" t="s">
        <v>553</v>
      </c>
      <c r="F459" s="280" t="s">
        <v>554</v>
      </c>
      <c r="G459" s="281" t="s">
        <v>246</v>
      </c>
      <c r="H459" s="282">
        <v>2</v>
      </c>
      <c r="I459" s="283"/>
      <c r="J459" s="284">
        <f>ROUND(I459*H459,2)</f>
        <v>0</v>
      </c>
      <c r="K459" s="280" t="s">
        <v>171</v>
      </c>
      <c r="L459" s="285"/>
      <c r="M459" s="286" t="s">
        <v>19</v>
      </c>
      <c r="N459" s="287" t="s">
        <v>48</v>
      </c>
      <c r="O459" s="86"/>
      <c r="P459" s="225">
        <f>O459*H459</f>
        <v>0</v>
      </c>
      <c r="Q459" s="225">
        <v>0.017500000000000002</v>
      </c>
      <c r="R459" s="225">
        <f>Q459*H459</f>
        <v>0.035000000000000003</v>
      </c>
      <c r="S459" s="225">
        <v>0</v>
      </c>
      <c r="T459" s="22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7" t="s">
        <v>397</v>
      </c>
      <c r="AT459" s="227" t="s">
        <v>250</v>
      </c>
      <c r="AU459" s="227" t="s">
        <v>88</v>
      </c>
      <c r="AY459" s="19" t="s">
        <v>164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9" t="s">
        <v>88</v>
      </c>
      <c r="BK459" s="228">
        <f>ROUND(I459*H459,2)</f>
        <v>0</v>
      </c>
      <c r="BL459" s="19" t="s">
        <v>311</v>
      </c>
      <c r="BM459" s="227" t="s">
        <v>555</v>
      </c>
    </row>
    <row r="460" s="2" customFormat="1">
      <c r="A460" s="40"/>
      <c r="B460" s="41"/>
      <c r="C460" s="42"/>
      <c r="D460" s="229" t="s">
        <v>174</v>
      </c>
      <c r="E460" s="42"/>
      <c r="F460" s="230" t="s">
        <v>556</v>
      </c>
      <c r="G460" s="42"/>
      <c r="H460" s="42"/>
      <c r="I460" s="231"/>
      <c r="J460" s="42"/>
      <c r="K460" s="42"/>
      <c r="L460" s="46"/>
      <c r="M460" s="232"/>
      <c r="N460" s="23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174</v>
      </c>
      <c r="AU460" s="19" t="s">
        <v>88</v>
      </c>
    </row>
    <row r="461" s="13" customFormat="1">
      <c r="A461" s="13"/>
      <c r="B461" s="234"/>
      <c r="C461" s="235"/>
      <c r="D461" s="236" t="s">
        <v>176</v>
      </c>
      <c r="E461" s="237" t="s">
        <v>19</v>
      </c>
      <c r="F461" s="238" t="s">
        <v>261</v>
      </c>
      <c r="G461" s="235"/>
      <c r="H461" s="239">
        <v>1</v>
      </c>
      <c r="I461" s="240"/>
      <c r="J461" s="235"/>
      <c r="K461" s="235"/>
      <c r="L461" s="241"/>
      <c r="M461" s="242"/>
      <c r="N461" s="243"/>
      <c r="O461" s="243"/>
      <c r="P461" s="243"/>
      <c r="Q461" s="243"/>
      <c r="R461" s="243"/>
      <c r="S461" s="243"/>
      <c r="T461" s="24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5" t="s">
        <v>176</v>
      </c>
      <c r="AU461" s="245" t="s">
        <v>88</v>
      </c>
      <c r="AV461" s="13" t="s">
        <v>88</v>
      </c>
      <c r="AW461" s="13" t="s">
        <v>37</v>
      </c>
      <c r="AX461" s="13" t="s">
        <v>76</v>
      </c>
      <c r="AY461" s="245" t="s">
        <v>164</v>
      </c>
    </row>
    <row r="462" s="13" customFormat="1">
      <c r="A462" s="13"/>
      <c r="B462" s="234"/>
      <c r="C462" s="235"/>
      <c r="D462" s="236" t="s">
        <v>176</v>
      </c>
      <c r="E462" s="237" t="s">
        <v>19</v>
      </c>
      <c r="F462" s="238" t="s">
        <v>262</v>
      </c>
      <c r="G462" s="235"/>
      <c r="H462" s="239">
        <v>1</v>
      </c>
      <c r="I462" s="240"/>
      <c r="J462" s="235"/>
      <c r="K462" s="235"/>
      <c r="L462" s="241"/>
      <c r="M462" s="242"/>
      <c r="N462" s="243"/>
      <c r="O462" s="243"/>
      <c r="P462" s="243"/>
      <c r="Q462" s="243"/>
      <c r="R462" s="243"/>
      <c r="S462" s="243"/>
      <c r="T462" s="24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5" t="s">
        <v>176</v>
      </c>
      <c r="AU462" s="245" t="s">
        <v>88</v>
      </c>
      <c r="AV462" s="13" t="s">
        <v>88</v>
      </c>
      <c r="AW462" s="13" t="s">
        <v>37</v>
      </c>
      <c r="AX462" s="13" t="s">
        <v>76</v>
      </c>
      <c r="AY462" s="245" t="s">
        <v>164</v>
      </c>
    </row>
    <row r="463" s="15" customFormat="1">
      <c r="A463" s="15"/>
      <c r="B463" s="256"/>
      <c r="C463" s="257"/>
      <c r="D463" s="236" t="s">
        <v>176</v>
      </c>
      <c r="E463" s="258" t="s">
        <v>19</v>
      </c>
      <c r="F463" s="259" t="s">
        <v>185</v>
      </c>
      <c r="G463" s="257"/>
      <c r="H463" s="260">
        <v>2</v>
      </c>
      <c r="I463" s="261"/>
      <c r="J463" s="257"/>
      <c r="K463" s="257"/>
      <c r="L463" s="262"/>
      <c r="M463" s="263"/>
      <c r="N463" s="264"/>
      <c r="O463" s="264"/>
      <c r="P463" s="264"/>
      <c r="Q463" s="264"/>
      <c r="R463" s="264"/>
      <c r="S463" s="264"/>
      <c r="T463" s="26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6" t="s">
        <v>176</v>
      </c>
      <c r="AU463" s="266" t="s">
        <v>88</v>
      </c>
      <c r="AV463" s="15" t="s">
        <v>172</v>
      </c>
      <c r="AW463" s="15" t="s">
        <v>37</v>
      </c>
      <c r="AX463" s="15" t="s">
        <v>83</v>
      </c>
      <c r="AY463" s="266" t="s">
        <v>164</v>
      </c>
    </row>
    <row r="464" s="2" customFormat="1" ht="24.15" customHeight="1">
      <c r="A464" s="40"/>
      <c r="B464" s="41"/>
      <c r="C464" s="278" t="s">
        <v>557</v>
      </c>
      <c r="D464" s="278" t="s">
        <v>250</v>
      </c>
      <c r="E464" s="279" t="s">
        <v>558</v>
      </c>
      <c r="F464" s="280" t="s">
        <v>559</v>
      </c>
      <c r="G464" s="281" t="s">
        <v>246</v>
      </c>
      <c r="H464" s="282">
        <v>2</v>
      </c>
      <c r="I464" s="283"/>
      <c r="J464" s="284">
        <f>ROUND(I464*H464,2)</f>
        <v>0</v>
      </c>
      <c r="K464" s="280" t="s">
        <v>171</v>
      </c>
      <c r="L464" s="285"/>
      <c r="M464" s="286" t="s">
        <v>19</v>
      </c>
      <c r="N464" s="287" t="s">
        <v>48</v>
      </c>
      <c r="O464" s="86"/>
      <c r="P464" s="225">
        <f>O464*H464</f>
        <v>0</v>
      </c>
      <c r="Q464" s="225">
        <v>0.0195</v>
      </c>
      <c r="R464" s="225">
        <f>Q464*H464</f>
        <v>0.039</v>
      </c>
      <c r="S464" s="225">
        <v>0</v>
      </c>
      <c r="T464" s="22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27" t="s">
        <v>397</v>
      </c>
      <c r="AT464" s="227" t="s">
        <v>250</v>
      </c>
      <c r="AU464" s="227" t="s">
        <v>88</v>
      </c>
      <c r="AY464" s="19" t="s">
        <v>164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9" t="s">
        <v>88</v>
      </c>
      <c r="BK464" s="228">
        <f>ROUND(I464*H464,2)</f>
        <v>0</v>
      </c>
      <c r="BL464" s="19" t="s">
        <v>311</v>
      </c>
      <c r="BM464" s="227" t="s">
        <v>560</v>
      </c>
    </row>
    <row r="465" s="2" customFormat="1">
      <c r="A465" s="40"/>
      <c r="B465" s="41"/>
      <c r="C465" s="42"/>
      <c r="D465" s="229" t="s">
        <v>174</v>
      </c>
      <c r="E465" s="42"/>
      <c r="F465" s="230" t="s">
        <v>561</v>
      </c>
      <c r="G465" s="42"/>
      <c r="H465" s="42"/>
      <c r="I465" s="231"/>
      <c r="J465" s="42"/>
      <c r="K465" s="42"/>
      <c r="L465" s="46"/>
      <c r="M465" s="232"/>
      <c r="N465" s="23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174</v>
      </c>
      <c r="AU465" s="19" t="s">
        <v>88</v>
      </c>
    </row>
    <row r="466" s="13" customFormat="1">
      <c r="A466" s="13"/>
      <c r="B466" s="234"/>
      <c r="C466" s="235"/>
      <c r="D466" s="236" t="s">
        <v>176</v>
      </c>
      <c r="E466" s="237" t="s">
        <v>19</v>
      </c>
      <c r="F466" s="238" t="s">
        <v>551</v>
      </c>
      <c r="G466" s="235"/>
      <c r="H466" s="239">
        <v>2</v>
      </c>
      <c r="I466" s="240"/>
      <c r="J466" s="235"/>
      <c r="K466" s="235"/>
      <c r="L466" s="241"/>
      <c r="M466" s="242"/>
      <c r="N466" s="243"/>
      <c r="O466" s="243"/>
      <c r="P466" s="243"/>
      <c r="Q466" s="243"/>
      <c r="R466" s="243"/>
      <c r="S466" s="243"/>
      <c r="T466" s="24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5" t="s">
        <v>176</v>
      </c>
      <c r="AU466" s="245" t="s">
        <v>88</v>
      </c>
      <c r="AV466" s="13" t="s">
        <v>88</v>
      </c>
      <c r="AW466" s="13" t="s">
        <v>37</v>
      </c>
      <c r="AX466" s="13" t="s">
        <v>83</v>
      </c>
      <c r="AY466" s="245" t="s">
        <v>164</v>
      </c>
    </row>
    <row r="467" s="2" customFormat="1" ht="44.25" customHeight="1">
      <c r="A467" s="40"/>
      <c r="B467" s="41"/>
      <c r="C467" s="216" t="s">
        <v>562</v>
      </c>
      <c r="D467" s="216" t="s">
        <v>167</v>
      </c>
      <c r="E467" s="217" t="s">
        <v>563</v>
      </c>
      <c r="F467" s="218" t="s">
        <v>564</v>
      </c>
      <c r="G467" s="219" t="s">
        <v>246</v>
      </c>
      <c r="H467" s="220">
        <v>1</v>
      </c>
      <c r="I467" s="221"/>
      <c r="J467" s="222">
        <f>ROUND(I467*H467,2)</f>
        <v>0</v>
      </c>
      <c r="K467" s="218" t="s">
        <v>171</v>
      </c>
      <c r="L467" s="46"/>
      <c r="M467" s="223" t="s">
        <v>19</v>
      </c>
      <c r="N467" s="224" t="s">
        <v>48</v>
      </c>
      <c r="O467" s="86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27" t="s">
        <v>311</v>
      </c>
      <c r="AT467" s="227" t="s">
        <v>167</v>
      </c>
      <c r="AU467" s="227" t="s">
        <v>88</v>
      </c>
      <c r="AY467" s="19" t="s">
        <v>164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9" t="s">
        <v>88</v>
      </c>
      <c r="BK467" s="228">
        <f>ROUND(I467*H467,2)</f>
        <v>0</v>
      </c>
      <c r="BL467" s="19" t="s">
        <v>311</v>
      </c>
      <c r="BM467" s="227" t="s">
        <v>565</v>
      </c>
    </row>
    <row r="468" s="2" customFormat="1">
      <c r="A468" s="40"/>
      <c r="B468" s="41"/>
      <c r="C468" s="42"/>
      <c r="D468" s="229" t="s">
        <v>174</v>
      </c>
      <c r="E468" s="42"/>
      <c r="F468" s="230" t="s">
        <v>566</v>
      </c>
      <c r="G468" s="42"/>
      <c r="H468" s="42"/>
      <c r="I468" s="231"/>
      <c r="J468" s="42"/>
      <c r="K468" s="42"/>
      <c r="L468" s="46"/>
      <c r="M468" s="232"/>
      <c r="N468" s="23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174</v>
      </c>
      <c r="AU468" s="19" t="s">
        <v>88</v>
      </c>
    </row>
    <row r="469" s="13" customFormat="1">
      <c r="A469" s="13"/>
      <c r="B469" s="234"/>
      <c r="C469" s="235"/>
      <c r="D469" s="236" t="s">
        <v>176</v>
      </c>
      <c r="E469" s="237" t="s">
        <v>19</v>
      </c>
      <c r="F469" s="238" t="s">
        <v>272</v>
      </c>
      <c r="G469" s="235"/>
      <c r="H469" s="239">
        <v>1</v>
      </c>
      <c r="I469" s="240"/>
      <c r="J469" s="235"/>
      <c r="K469" s="235"/>
      <c r="L469" s="241"/>
      <c r="M469" s="242"/>
      <c r="N469" s="243"/>
      <c r="O469" s="243"/>
      <c r="P469" s="243"/>
      <c r="Q469" s="243"/>
      <c r="R469" s="243"/>
      <c r="S469" s="243"/>
      <c r="T469" s="24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5" t="s">
        <v>176</v>
      </c>
      <c r="AU469" s="245" t="s">
        <v>88</v>
      </c>
      <c r="AV469" s="13" t="s">
        <v>88</v>
      </c>
      <c r="AW469" s="13" t="s">
        <v>37</v>
      </c>
      <c r="AX469" s="13" t="s">
        <v>83</v>
      </c>
      <c r="AY469" s="245" t="s">
        <v>164</v>
      </c>
    </row>
    <row r="470" s="2" customFormat="1" ht="24.15" customHeight="1">
      <c r="A470" s="40"/>
      <c r="B470" s="41"/>
      <c r="C470" s="278" t="s">
        <v>567</v>
      </c>
      <c r="D470" s="278" t="s">
        <v>250</v>
      </c>
      <c r="E470" s="279" t="s">
        <v>568</v>
      </c>
      <c r="F470" s="280" t="s">
        <v>569</v>
      </c>
      <c r="G470" s="281" t="s">
        <v>246</v>
      </c>
      <c r="H470" s="282">
        <v>1</v>
      </c>
      <c r="I470" s="283"/>
      <c r="J470" s="284">
        <f>ROUND(I470*H470,2)</f>
        <v>0</v>
      </c>
      <c r="K470" s="280" t="s">
        <v>19</v>
      </c>
      <c r="L470" s="285"/>
      <c r="M470" s="286" t="s">
        <v>19</v>
      </c>
      <c r="N470" s="287" t="s">
        <v>48</v>
      </c>
      <c r="O470" s="86"/>
      <c r="P470" s="225">
        <f>O470*H470</f>
        <v>0</v>
      </c>
      <c r="Q470" s="225">
        <v>0.065000000000000002</v>
      </c>
      <c r="R470" s="225">
        <f>Q470*H470</f>
        <v>0.065000000000000002</v>
      </c>
      <c r="S470" s="225">
        <v>0</v>
      </c>
      <c r="T470" s="22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27" t="s">
        <v>397</v>
      </c>
      <c r="AT470" s="227" t="s">
        <v>250</v>
      </c>
      <c r="AU470" s="227" t="s">
        <v>88</v>
      </c>
      <c r="AY470" s="19" t="s">
        <v>164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9" t="s">
        <v>88</v>
      </c>
      <c r="BK470" s="228">
        <f>ROUND(I470*H470,2)</f>
        <v>0</v>
      </c>
      <c r="BL470" s="19" t="s">
        <v>311</v>
      </c>
      <c r="BM470" s="227" t="s">
        <v>570</v>
      </c>
    </row>
    <row r="471" s="13" customFormat="1">
      <c r="A471" s="13"/>
      <c r="B471" s="234"/>
      <c r="C471" s="235"/>
      <c r="D471" s="236" t="s">
        <v>176</v>
      </c>
      <c r="E471" s="237" t="s">
        <v>19</v>
      </c>
      <c r="F471" s="238" t="s">
        <v>272</v>
      </c>
      <c r="G471" s="235"/>
      <c r="H471" s="239">
        <v>1</v>
      </c>
      <c r="I471" s="240"/>
      <c r="J471" s="235"/>
      <c r="K471" s="235"/>
      <c r="L471" s="241"/>
      <c r="M471" s="242"/>
      <c r="N471" s="243"/>
      <c r="O471" s="243"/>
      <c r="P471" s="243"/>
      <c r="Q471" s="243"/>
      <c r="R471" s="243"/>
      <c r="S471" s="243"/>
      <c r="T471" s="24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176</v>
      </c>
      <c r="AU471" s="245" t="s">
        <v>88</v>
      </c>
      <c r="AV471" s="13" t="s">
        <v>88</v>
      </c>
      <c r="AW471" s="13" t="s">
        <v>37</v>
      </c>
      <c r="AX471" s="13" t="s">
        <v>83</v>
      </c>
      <c r="AY471" s="245" t="s">
        <v>164</v>
      </c>
    </row>
    <row r="472" s="2" customFormat="1" ht="44.25" customHeight="1">
      <c r="A472" s="40"/>
      <c r="B472" s="41"/>
      <c r="C472" s="216" t="s">
        <v>571</v>
      </c>
      <c r="D472" s="216" t="s">
        <v>167</v>
      </c>
      <c r="E472" s="217" t="s">
        <v>572</v>
      </c>
      <c r="F472" s="218" t="s">
        <v>573</v>
      </c>
      <c r="G472" s="219" t="s">
        <v>246</v>
      </c>
      <c r="H472" s="220">
        <v>1</v>
      </c>
      <c r="I472" s="221"/>
      <c r="J472" s="222">
        <f>ROUND(I472*H472,2)</f>
        <v>0</v>
      </c>
      <c r="K472" s="218" t="s">
        <v>171</v>
      </c>
      <c r="L472" s="46"/>
      <c r="M472" s="223" t="s">
        <v>19</v>
      </c>
      <c r="N472" s="224" t="s">
        <v>48</v>
      </c>
      <c r="O472" s="86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7" t="s">
        <v>311</v>
      </c>
      <c r="AT472" s="227" t="s">
        <v>167</v>
      </c>
      <c r="AU472" s="227" t="s">
        <v>88</v>
      </c>
      <c r="AY472" s="19" t="s">
        <v>164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9" t="s">
        <v>88</v>
      </c>
      <c r="BK472" s="228">
        <f>ROUND(I472*H472,2)</f>
        <v>0</v>
      </c>
      <c r="BL472" s="19" t="s">
        <v>311</v>
      </c>
      <c r="BM472" s="227" t="s">
        <v>574</v>
      </c>
    </row>
    <row r="473" s="2" customFormat="1">
      <c r="A473" s="40"/>
      <c r="B473" s="41"/>
      <c r="C473" s="42"/>
      <c r="D473" s="229" t="s">
        <v>174</v>
      </c>
      <c r="E473" s="42"/>
      <c r="F473" s="230" t="s">
        <v>575</v>
      </c>
      <c r="G473" s="42"/>
      <c r="H473" s="42"/>
      <c r="I473" s="231"/>
      <c r="J473" s="42"/>
      <c r="K473" s="42"/>
      <c r="L473" s="46"/>
      <c r="M473" s="232"/>
      <c r="N473" s="23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174</v>
      </c>
      <c r="AU473" s="19" t="s">
        <v>88</v>
      </c>
    </row>
    <row r="474" s="13" customFormat="1">
      <c r="A474" s="13"/>
      <c r="B474" s="234"/>
      <c r="C474" s="235"/>
      <c r="D474" s="236" t="s">
        <v>176</v>
      </c>
      <c r="E474" s="237" t="s">
        <v>19</v>
      </c>
      <c r="F474" s="238" t="s">
        <v>576</v>
      </c>
      <c r="G474" s="235"/>
      <c r="H474" s="239">
        <v>1</v>
      </c>
      <c r="I474" s="240"/>
      <c r="J474" s="235"/>
      <c r="K474" s="235"/>
      <c r="L474" s="241"/>
      <c r="M474" s="242"/>
      <c r="N474" s="243"/>
      <c r="O474" s="243"/>
      <c r="P474" s="243"/>
      <c r="Q474" s="243"/>
      <c r="R474" s="243"/>
      <c r="S474" s="243"/>
      <c r="T474" s="24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5" t="s">
        <v>176</v>
      </c>
      <c r="AU474" s="245" t="s">
        <v>88</v>
      </c>
      <c r="AV474" s="13" t="s">
        <v>88</v>
      </c>
      <c r="AW474" s="13" t="s">
        <v>37</v>
      </c>
      <c r="AX474" s="13" t="s">
        <v>83</v>
      </c>
      <c r="AY474" s="245" t="s">
        <v>164</v>
      </c>
    </row>
    <row r="475" s="2" customFormat="1" ht="24.15" customHeight="1">
      <c r="A475" s="40"/>
      <c r="B475" s="41"/>
      <c r="C475" s="278" t="s">
        <v>577</v>
      </c>
      <c r="D475" s="278" t="s">
        <v>250</v>
      </c>
      <c r="E475" s="279" t="s">
        <v>578</v>
      </c>
      <c r="F475" s="280" t="s">
        <v>579</v>
      </c>
      <c r="G475" s="281" t="s">
        <v>246</v>
      </c>
      <c r="H475" s="282">
        <v>1</v>
      </c>
      <c r="I475" s="283"/>
      <c r="J475" s="284">
        <f>ROUND(I475*H475,2)</f>
        <v>0</v>
      </c>
      <c r="K475" s="280" t="s">
        <v>171</v>
      </c>
      <c r="L475" s="285"/>
      <c r="M475" s="286" t="s">
        <v>19</v>
      </c>
      <c r="N475" s="287" t="s">
        <v>48</v>
      </c>
      <c r="O475" s="86"/>
      <c r="P475" s="225">
        <f>O475*H475</f>
        <v>0</v>
      </c>
      <c r="Q475" s="225">
        <v>0.0016000000000000001</v>
      </c>
      <c r="R475" s="225">
        <f>Q475*H475</f>
        <v>0.0016000000000000001</v>
      </c>
      <c r="S475" s="225">
        <v>0</v>
      </c>
      <c r="T475" s="22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27" t="s">
        <v>397</v>
      </c>
      <c r="AT475" s="227" t="s">
        <v>250</v>
      </c>
      <c r="AU475" s="227" t="s">
        <v>88</v>
      </c>
      <c r="AY475" s="19" t="s">
        <v>164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9" t="s">
        <v>88</v>
      </c>
      <c r="BK475" s="228">
        <f>ROUND(I475*H475,2)</f>
        <v>0</v>
      </c>
      <c r="BL475" s="19" t="s">
        <v>311</v>
      </c>
      <c r="BM475" s="227" t="s">
        <v>580</v>
      </c>
    </row>
    <row r="476" s="2" customFormat="1">
      <c r="A476" s="40"/>
      <c r="B476" s="41"/>
      <c r="C476" s="42"/>
      <c r="D476" s="229" t="s">
        <v>174</v>
      </c>
      <c r="E476" s="42"/>
      <c r="F476" s="230" t="s">
        <v>581</v>
      </c>
      <c r="G476" s="42"/>
      <c r="H476" s="42"/>
      <c r="I476" s="231"/>
      <c r="J476" s="42"/>
      <c r="K476" s="42"/>
      <c r="L476" s="46"/>
      <c r="M476" s="232"/>
      <c r="N476" s="23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174</v>
      </c>
      <c r="AU476" s="19" t="s">
        <v>88</v>
      </c>
    </row>
    <row r="477" s="2" customFormat="1" ht="24.15" customHeight="1">
      <c r="A477" s="40"/>
      <c r="B477" s="41"/>
      <c r="C477" s="278" t="s">
        <v>165</v>
      </c>
      <c r="D477" s="278" t="s">
        <v>250</v>
      </c>
      <c r="E477" s="279" t="s">
        <v>582</v>
      </c>
      <c r="F477" s="280" t="s">
        <v>583</v>
      </c>
      <c r="G477" s="281" t="s">
        <v>246</v>
      </c>
      <c r="H477" s="282">
        <v>1</v>
      </c>
      <c r="I477" s="283"/>
      <c r="J477" s="284">
        <f>ROUND(I477*H477,2)</f>
        <v>0</v>
      </c>
      <c r="K477" s="280" t="s">
        <v>19</v>
      </c>
      <c r="L477" s="285"/>
      <c r="M477" s="286" t="s">
        <v>19</v>
      </c>
      <c r="N477" s="287" t="s">
        <v>48</v>
      </c>
      <c r="O477" s="86"/>
      <c r="P477" s="225">
        <f>O477*H477</f>
        <v>0</v>
      </c>
      <c r="Q477" s="225">
        <v>0.0195</v>
      </c>
      <c r="R477" s="225">
        <f>Q477*H477</f>
        <v>0.0195</v>
      </c>
      <c r="S477" s="225">
        <v>0</v>
      </c>
      <c r="T477" s="22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27" t="s">
        <v>397</v>
      </c>
      <c r="AT477" s="227" t="s">
        <v>250</v>
      </c>
      <c r="AU477" s="227" t="s">
        <v>88</v>
      </c>
      <c r="AY477" s="19" t="s">
        <v>164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9" t="s">
        <v>88</v>
      </c>
      <c r="BK477" s="228">
        <f>ROUND(I477*H477,2)</f>
        <v>0</v>
      </c>
      <c r="BL477" s="19" t="s">
        <v>311</v>
      </c>
      <c r="BM477" s="227" t="s">
        <v>584</v>
      </c>
    </row>
    <row r="478" s="13" customFormat="1">
      <c r="A478" s="13"/>
      <c r="B478" s="234"/>
      <c r="C478" s="235"/>
      <c r="D478" s="236" t="s">
        <v>176</v>
      </c>
      <c r="E478" s="237" t="s">
        <v>19</v>
      </c>
      <c r="F478" s="238" t="s">
        <v>576</v>
      </c>
      <c r="G478" s="235"/>
      <c r="H478" s="239">
        <v>1</v>
      </c>
      <c r="I478" s="240"/>
      <c r="J478" s="235"/>
      <c r="K478" s="235"/>
      <c r="L478" s="241"/>
      <c r="M478" s="242"/>
      <c r="N478" s="243"/>
      <c r="O478" s="243"/>
      <c r="P478" s="243"/>
      <c r="Q478" s="243"/>
      <c r="R478" s="243"/>
      <c r="S478" s="243"/>
      <c r="T478" s="24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5" t="s">
        <v>176</v>
      </c>
      <c r="AU478" s="245" t="s">
        <v>88</v>
      </c>
      <c r="AV478" s="13" t="s">
        <v>88</v>
      </c>
      <c r="AW478" s="13" t="s">
        <v>37</v>
      </c>
      <c r="AX478" s="13" t="s">
        <v>83</v>
      </c>
      <c r="AY478" s="245" t="s">
        <v>164</v>
      </c>
    </row>
    <row r="479" s="2" customFormat="1" ht="24.15" customHeight="1">
      <c r="A479" s="40"/>
      <c r="B479" s="41"/>
      <c r="C479" s="216" t="s">
        <v>585</v>
      </c>
      <c r="D479" s="216" t="s">
        <v>167</v>
      </c>
      <c r="E479" s="217" t="s">
        <v>586</v>
      </c>
      <c r="F479" s="218" t="s">
        <v>587</v>
      </c>
      <c r="G479" s="219" t="s">
        <v>246</v>
      </c>
      <c r="H479" s="220">
        <v>5</v>
      </c>
      <c r="I479" s="221"/>
      <c r="J479" s="222">
        <f>ROUND(I479*H479,2)</f>
        <v>0</v>
      </c>
      <c r="K479" s="218" t="s">
        <v>171</v>
      </c>
      <c r="L479" s="46"/>
      <c r="M479" s="223" t="s">
        <v>19</v>
      </c>
      <c r="N479" s="224" t="s">
        <v>48</v>
      </c>
      <c r="O479" s="86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7" t="s">
        <v>311</v>
      </c>
      <c r="AT479" s="227" t="s">
        <v>167</v>
      </c>
      <c r="AU479" s="227" t="s">
        <v>88</v>
      </c>
      <c r="AY479" s="19" t="s">
        <v>164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9" t="s">
        <v>88</v>
      </c>
      <c r="BK479" s="228">
        <f>ROUND(I479*H479,2)</f>
        <v>0</v>
      </c>
      <c r="BL479" s="19" t="s">
        <v>311</v>
      </c>
      <c r="BM479" s="227" t="s">
        <v>588</v>
      </c>
    </row>
    <row r="480" s="2" customFormat="1">
      <c r="A480" s="40"/>
      <c r="B480" s="41"/>
      <c r="C480" s="42"/>
      <c r="D480" s="229" t="s">
        <v>174</v>
      </c>
      <c r="E480" s="42"/>
      <c r="F480" s="230" t="s">
        <v>589</v>
      </c>
      <c r="G480" s="42"/>
      <c r="H480" s="42"/>
      <c r="I480" s="231"/>
      <c r="J480" s="42"/>
      <c r="K480" s="42"/>
      <c r="L480" s="46"/>
      <c r="M480" s="232"/>
      <c r="N480" s="23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174</v>
      </c>
      <c r="AU480" s="19" t="s">
        <v>88</v>
      </c>
    </row>
    <row r="481" s="13" customFormat="1">
      <c r="A481" s="13"/>
      <c r="B481" s="234"/>
      <c r="C481" s="235"/>
      <c r="D481" s="236" t="s">
        <v>176</v>
      </c>
      <c r="E481" s="237" t="s">
        <v>19</v>
      </c>
      <c r="F481" s="238" t="s">
        <v>261</v>
      </c>
      <c r="G481" s="235"/>
      <c r="H481" s="239">
        <v>1</v>
      </c>
      <c r="I481" s="240"/>
      <c r="J481" s="235"/>
      <c r="K481" s="235"/>
      <c r="L481" s="241"/>
      <c r="M481" s="242"/>
      <c r="N481" s="243"/>
      <c r="O481" s="243"/>
      <c r="P481" s="243"/>
      <c r="Q481" s="243"/>
      <c r="R481" s="243"/>
      <c r="S481" s="243"/>
      <c r="T481" s="24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5" t="s">
        <v>176</v>
      </c>
      <c r="AU481" s="245" t="s">
        <v>88</v>
      </c>
      <c r="AV481" s="13" t="s">
        <v>88</v>
      </c>
      <c r="AW481" s="13" t="s">
        <v>37</v>
      </c>
      <c r="AX481" s="13" t="s">
        <v>76</v>
      </c>
      <c r="AY481" s="245" t="s">
        <v>164</v>
      </c>
    </row>
    <row r="482" s="13" customFormat="1">
      <c r="A482" s="13"/>
      <c r="B482" s="234"/>
      <c r="C482" s="235"/>
      <c r="D482" s="236" t="s">
        <v>176</v>
      </c>
      <c r="E482" s="237" t="s">
        <v>19</v>
      </c>
      <c r="F482" s="238" t="s">
        <v>262</v>
      </c>
      <c r="G482" s="235"/>
      <c r="H482" s="239">
        <v>1</v>
      </c>
      <c r="I482" s="240"/>
      <c r="J482" s="235"/>
      <c r="K482" s="235"/>
      <c r="L482" s="241"/>
      <c r="M482" s="242"/>
      <c r="N482" s="243"/>
      <c r="O482" s="243"/>
      <c r="P482" s="243"/>
      <c r="Q482" s="243"/>
      <c r="R482" s="243"/>
      <c r="S482" s="243"/>
      <c r="T482" s="24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176</v>
      </c>
      <c r="AU482" s="245" t="s">
        <v>88</v>
      </c>
      <c r="AV482" s="13" t="s">
        <v>88</v>
      </c>
      <c r="AW482" s="13" t="s">
        <v>37</v>
      </c>
      <c r="AX482" s="13" t="s">
        <v>76</v>
      </c>
      <c r="AY482" s="245" t="s">
        <v>164</v>
      </c>
    </row>
    <row r="483" s="13" customFormat="1">
      <c r="A483" s="13"/>
      <c r="B483" s="234"/>
      <c r="C483" s="235"/>
      <c r="D483" s="236" t="s">
        <v>176</v>
      </c>
      <c r="E483" s="237" t="s">
        <v>19</v>
      </c>
      <c r="F483" s="238" t="s">
        <v>551</v>
      </c>
      <c r="G483" s="235"/>
      <c r="H483" s="239">
        <v>2</v>
      </c>
      <c r="I483" s="240"/>
      <c r="J483" s="235"/>
      <c r="K483" s="235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176</v>
      </c>
      <c r="AU483" s="245" t="s">
        <v>88</v>
      </c>
      <c r="AV483" s="13" t="s">
        <v>88</v>
      </c>
      <c r="AW483" s="13" t="s">
        <v>37</v>
      </c>
      <c r="AX483" s="13" t="s">
        <v>76</v>
      </c>
      <c r="AY483" s="245" t="s">
        <v>164</v>
      </c>
    </row>
    <row r="484" s="13" customFormat="1">
      <c r="A484" s="13"/>
      <c r="B484" s="234"/>
      <c r="C484" s="235"/>
      <c r="D484" s="236" t="s">
        <v>176</v>
      </c>
      <c r="E484" s="237" t="s">
        <v>19</v>
      </c>
      <c r="F484" s="238" t="s">
        <v>576</v>
      </c>
      <c r="G484" s="235"/>
      <c r="H484" s="239">
        <v>1</v>
      </c>
      <c r="I484" s="240"/>
      <c r="J484" s="235"/>
      <c r="K484" s="235"/>
      <c r="L484" s="241"/>
      <c r="M484" s="242"/>
      <c r="N484" s="243"/>
      <c r="O484" s="243"/>
      <c r="P484" s="243"/>
      <c r="Q484" s="243"/>
      <c r="R484" s="243"/>
      <c r="S484" s="243"/>
      <c r="T484" s="24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5" t="s">
        <v>176</v>
      </c>
      <c r="AU484" s="245" t="s">
        <v>88</v>
      </c>
      <c r="AV484" s="13" t="s">
        <v>88</v>
      </c>
      <c r="AW484" s="13" t="s">
        <v>37</v>
      </c>
      <c r="AX484" s="13" t="s">
        <v>76</v>
      </c>
      <c r="AY484" s="245" t="s">
        <v>164</v>
      </c>
    </row>
    <row r="485" s="15" customFormat="1">
      <c r="A485" s="15"/>
      <c r="B485" s="256"/>
      <c r="C485" s="257"/>
      <c r="D485" s="236" t="s">
        <v>176</v>
      </c>
      <c r="E485" s="258" t="s">
        <v>19</v>
      </c>
      <c r="F485" s="259" t="s">
        <v>185</v>
      </c>
      <c r="G485" s="257"/>
      <c r="H485" s="260">
        <v>5</v>
      </c>
      <c r="I485" s="261"/>
      <c r="J485" s="257"/>
      <c r="K485" s="257"/>
      <c r="L485" s="262"/>
      <c r="M485" s="263"/>
      <c r="N485" s="264"/>
      <c r="O485" s="264"/>
      <c r="P485" s="264"/>
      <c r="Q485" s="264"/>
      <c r="R485" s="264"/>
      <c r="S485" s="264"/>
      <c r="T485" s="26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6" t="s">
        <v>176</v>
      </c>
      <c r="AU485" s="266" t="s">
        <v>88</v>
      </c>
      <c r="AV485" s="15" t="s">
        <v>172</v>
      </c>
      <c r="AW485" s="15" t="s">
        <v>37</v>
      </c>
      <c r="AX485" s="15" t="s">
        <v>83</v>
      </c>
      <c r="AY485" s="266" t="s">
        <v>164</v>
      </c>
    </row>
    <row r="486" s="2" customFormat="1" ht="16.5" customHeight="1">
      <c r="A486" s="40"/>
      <c r="B486" s="41"/>
      <c r="C486" s="278" t="s">
        <v>225</v>
      </c>
      <c r="D486" s="278" t="s">
        <v>250</v>
      </c>
      <c r="E486" s="279" t="s">
        <v>590</v>
      </c>
      <c r="F486" s="280" t="s">
        <v>591</v>
      </c>
      <c r="G486" s="281" t="s">
        <v>246</v>
      </c>
      <c r="H486" s="282">
        <v>5</v>
      </c>
      <c r="I486" s="283"/>
      <c r="J486" s="284">
        <f>ROUND(I486*H486,2)</f>
        <v>0</v>
      </c>
      <c r="K486" s="280" t="s">
        <v>19</v>
      </c>
      <c r="L486" s="285"/>
      <c r="M486" s="286" t="s">
        <v>19</v>
      </c>
      <c r="N486" s="287" t="s">
        <v>48</v>
      </c>
      <c r="O486" s="86"/>
      <c r="P486" s="225">
        <f>O486*H486</f>
        <v>0</v>
      </c>
      <c r="Q486" s="225">
        <v>0.0011999999999999999</v>
      </c>
      <c r="R486" s="225">
        <f>Q486*H486</f>
        <v>0.0059999999999999993</v>
      </c>
      <c r="S486" s="225">
        <v>0</v>
      </c>
      <c r="T486" s="22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7" t="s">
        <v>397</v>
      </c>
      <c r="AT486" s="227" t="s">
        <v>250</v>
      </c>
      <c r="AU486" s="227" t="s">
        <v>88</v>
      </c>
      <c r="AY486" s="19" t="s">
        <v>164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9" t="s">
        <v>88</v>
      </c>
      <c r="BK486" s="228">
        <f>ROUND(I486*H486,2)</f>
        <v>0</v>
      </c>
      <c r="BL486" s="19" t="s">
        <v>311</v>
      </c>
      <c r="BM486" s="227" t="s">
        <v>592</v>
      </c>
    </row>
    <row r="487" s="2" customFormat="1" ht="24.15" customHeight="1">
      <c r="A487" s="40"/>
      <c r="B487" s="41"/>
      <c r="C487" s="216" t="s">
        <v>241</v>
      </c>
      <c r="D487" s="216" t="s">
        <v>167</v>
      </c>
      <c r="E487" s="217" t="s">
        <v>593</v>
      </c>
      <c r="F487" s="218" t="s">
        <v>594</v>
      </c>
      <c r="G487" s="219" t="s">
        <v>246</v>
      </c>
      <c r="H487" s="220">
        <v>1</v>
      </c>
      <c r="I487" s="221"/>
      <c r="J487" s="222">
        <f>ROUND(I487*H487,2)</f>
        <v>0</v>
      </c>
      <c r="K487" s="218" t="s">
        <v>171</v>
      </c>
      <c r="L487" s="46"/>
      <c r="M487" s="223" t="s">
        <v>19</v>
      </c>
      <c r="N487" s="224" t="s">
        <v>48</v>
      </c>
      <c r="O487" s="86"/>
      <c r="P487" s="225">
        <f>O487*H487</f>
        <v>0</v>
      </c>
      <c r="Q487" s="225">
        <v>0</v>
      </c>
      <c r="R487" s="225">
        <f>Q487*H487</f>
        <v>0</v>
      </c>
      <c r="S487" s="225">
        <v>0</v>
      </c>
      <c r="T487" s="22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27" t="s">
        <v>311</v>
      </c>
      <c r="AT487" s="227" t="s">
        <v>167</v>
      </c>
      <c r="AU487" s="227" t="s">
        <v>88</v>
      </c>
      <c r="AY487" s="19" t="s">
        <v>164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9" t="s">
        <v>88</v>
      </c>
      <c r="BK487" s="228">
        <f>ROUND(I487*H487,2)</f>
        <v>0</v>
      </c>
      <c r="BL487" s="19" t="s">
        <v>311</v>
      </c>
      <c r="BM487" s="227" t="s">
        <v>595</v>
      </c>
    </row>
    <row r="488" s="2" customFormat="1">
      <c r="A488" s="40"/>
      <c r="B488" s="41"/>
      <c r="C488" s="42"/>
      <c r="D488" s="229" t="s">
        <v>174</v>
      </c>
      <c r="E488" s="42"/>
      <c r="F488" s="230" t="s">
        <v>596</v>
      </c>
      <c r="G488" s="42"/>
      <c r="H488" s="42"/>
      <c r="I488" s="231"/>
      <c r="J488" s="42"/>
      <c r="K488" s="42"/>
      <c r="L488" s="46"/>
      <c r="M488" s="232"/>
      <c r="N488" s="23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174</v>
      </c>
      <c r="AU488" s="19" t="s">
        <v>88</v>
      </c>
    </row>
    <row r="489" s="13" customFormat="1">
      <c r="A489" s="13"/>
      <c r="B489" s="234"/>
      <c r="C489" s="235"/>
      <c r="D489" s="236" t="s">
        <v>176</v>
      </c>
      <c r="E489" s="237" t="s">
        <v>19</v>
      </c>
      <c r="F489" s="238" t="s">
        <v>272</v>
      </c>
      <c r="G489" s="235"/>
      <c r="H489" s="239">
        <v>1</v>
      </c>
      <c r="I489" s="240"/>
      <c r="J489" s="235"/>
      <c r="K489" s="235"/>
      <c r="L489" s="241"/>
      <c r="M489" s="242"/>
      <c r="N489" s="243"/>
      <c r="O489" s="243"/>
      <c r="P489" s="243"/>
      <c r="Q489" s="243"/>
      <c r="R489" s="243"/>
      <c r="S489" s="243"/>
      <c r="T489" s="24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5" t="s">
        <v>176</v>
      </c>
      <c r="AU489" s="245" t="s">
        <v>88</v>
      </c>
      <c r="AV489" s="13" t="s">
        <v>88</v>
      </c>
      <c r="AW489" s="13" t="s">
        <v>37</v>
      </c>
      <c r="AX489" s="13" t="s">
        <v>83</v>
      </c>
      <c r="AY489" s="245" t="s">
        <v>164</v>
      </c>
    </row>
    <row r="490" s="2" customFormat="1" ht="16.5" customHeight="1">
      <c r="A490" s="40"/>
      <c r="B490" s="41"/>
      <c r="C490" s="278" t="s">
        <v>597</v>
      </c>
      <c r="D490" s="278" t="s">
        <v>250</v>
      </c>
      <c r="E490" s="279" t="s">
        <v>598</v>
      </c>
      <c r="F490" s="280" t="s">
        <v>599</v>
      </c>
      <c r="G490" s="281" t="s">
        <v>246</v>
      </c>
      <c r="H490" s="282">
        <v>1</v>
      </c>
      <c r="I490" s="283"/>
      <c r="J490" s="284">
        <f>ROUND(I490*H490,2)</f>
        <v>0</v>
      </c>
      <c r="K490" s="280" t="s">
        <v>19</v>
      </c>
      <c r="L490" s="285"/>
      <c r="M490" s="286" t="s">
        <v>19</v>
      </c>
      <c r="N490" s="287" t="s">
        <v>48</v>
      </c>
      <c r="O490" s="86"/>
      <c r="P490" s="225">
        <f>O490*H490</f>
        <v>0</v>
      </c>
      <c r="Q490" s="225">
        <v>0.0022000000000000001</v>
      </c>
      <c r="R490" s="225">
        <f>Q490*H490</f>
        <v>0.0022000000000000001</v>
      </c>
      <c r="S490" s="225">
        <v>0</v>
      </c>
      <c r="T490" s="22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27" t="s">
        <v>397</v>
      </c>
      <c r="AT490" s="227" t="s">
        <v>250</v>
      </c>
      <c r="AU490" s="227" t="s">
        <v>88</v>
      </c>
      <c r="AY490" s="19" t="s">
        <v>164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9" t="s">
        <v>88</v>
      </c>
      <c r="BK490" s="228">
        <f>ROUND(I490*H490,2)</f>
        <v>0</v>
      </c>
      <c r="BL490" s="19" t="s">
        <v>311</v>
      </c>
      <c r="BM490" s="227" t="s">
        <v>600</v>
      </c>
    </row>
    <row r="491" s="13" customFormat="1">
      <c r="A491" s="13"/>
      <c r="B491" s="234"/>
      <c r="C491" s="235"/>
      <c r="D491" s="236" t="s">
        <v>176</v>
      </c>
      <c r="E491" s="237" t="s">
        <v>19</v>
      </c>
      <c r="F491" s="238" t="s">
        <v>272</v>
      </c>
      <c r="G491" s="235"/>
      <c r="H491" s="239">
        <v>1</v>
      </c>
      <c r="I491" s="240"/>
      <c r="J491" s="235"/>
      <c r="K491" s="235"/>
      <c r="L491" s="241"/>
      <c r="M491" s="242"/>
      <c r="N491" s="243"/>
      <c r="O491" s="243"/>
      <c r="P491" s="243"/>
      <c r="Q491" s="243"/>
      <c r="R491" s="243"/>
      <c r="S491" s="243"/>
      <c r="T491" s="24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5" t="s">
        <v>176</v>
      </c>
      <c r="AU491" s="245" t="s">
        <v>88</v>
      </c>
      <c r="AV491" s="13" t="s">
        <v>88</v>
      </c>
      <c r="AW491" s="13" t="s">
        <v>37</v>
      </c>
      <c r="AX491" s="13" t="s">
        <v>83</v>
      </c>
      <c r="AY491" s="245" t="s">
        <v>164</v>
      </c>
    </row>
    <row r="492" s="2" customFormat="1" ht="44.25" customHeight="1">
      <c r="A492" s="40"/>
      <c r="B492" s="41"/>
      <c r="C492" s="216" t="s">
        <v>601</v>
      </c>
      <c r="D492" s="216" t="s">
        <v>167</v>
      </c>
      <c r="E492" s="217" t="s">
        <v>602</v>
      </c>
      <c r="F492" s="218" t="s">
        <v>603</v>
      </c>
      <c r="G492" s="219" t="s">
        <v>246</v>
      </c>
      <c r="H492" s="220">
        <v>4</v>
      </c>
      <c r="I492" s="221"/>
      <c r="J492" s="222">
        <f>ROUND(I492*H492,2)</f>
        <v>0</v>
      </c>
      <c r="K492" s="218" t="s">
        <v>171</v>
      </c>
      <c r="L492" s="46"/>
      <c r="M492" s="223" t="s">
        <v>19</v>
      </c>
      <c r="N492" s="224" t="s">
        <v>48</v>
      </c>
      <c r="O492" s="86"/>
      <c r="P492" s="225">
        <f>O492*H492</f>
        <v>0</v>
      </c>
      <c r="Q492" s="225">
        <v>0</v>
      </c>
      <c r="R492" s="225">
        <f>Q492*H492</f>
        <v>0</v>
      </c>
      <c r="S492" s="225">
        <v>0</v>
      </c>
      <c r="T492" s="22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27" t="s">
        <v>311</v>
      </c>
      <c r="AT492" s="227" t="s">
        <v>167</v>
      </c>
      <c r="AU492" s="227" t="s">
        <v>88</v>
      </c>
      <c r="AY492" s="19" t="s">
        <v>164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9" t="s">
        <v>88</v>
      </c>
      <c r="BK492" s="228">
        <f>ROUND(I492*H492,2)</f>
        <v>0</v>
      </c>
      <c r="BL492" s="19" t="s">
        <v>311</v>
      </c>
      <c r="BM492" s="227" t="s">
        <v>604</v>
      </c>
    </row>
    <row r="493" s="2" customFormat="1">
      <c r="A493" s="40"/>
      <c r="B493" s="41"/>
      <c r="C493" s="42"/>
      <c r="D493" s="229" t="s">
        <v>174</v>
      </c>
      <c r="E493" s="42"/>
      <c r="F493" s="230" t="s">
        <v>605</v>
      </c>
      <c r="G493" s="42"/>
      <c r="H493" s="42"/>
      <c r="I493" s="231"/>
      <c r="J493" s="42"/>
      <c r="K493" s="42"/>
      <c r="L493" s="46"/>
      <c r="M493" s="232"/>
      <c r="N493" s="23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174</v>
      </c>
      <c r="AU493" s="19" t="s">
        <v>88</v>
      </c>
    </row>
    <row r="494" s="13" customFormat="1">
      <c r="A494" s="13"/>
      <c r="B494" s="234"/>
      <c r="C494" s="235"/>
      <c r="D494" s="236" t="s">
        <v>176</v>
      </c>
      <c r="E494" s="237" t="s">
        <v>19</v>
      </c>
      <c r="F494" s="238" t="s">
        <v>606</v>
      </c>
      <c r="G494" s="235"/>
      <c r="H494" s="239">
        <v>1</v>
      </c>
      <c r="I494" s="240"/>
      <c r="J494" s="235"/>
      <c r="K494" s="235"/>
      <c r="L494" s="241"/>
      <c r="M494" s="242"/>
      <c r="N494" s="243"/>
      <c r="O494" s="243"/>
      <c r="P494" s="243"/>
      <c r="Q494" s="243"/>
      <c r="R494" s="243"/>
      <c r="S494" s="243"/>
      <c r="T494" s="24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5" t="s">
        <v>176</v>
      </c>
      <c r="AU494" s="245" t="s">
        <v>88</v>
      </c>
      <c r="AV494" s="13" t="s">
        <v>88</v>
      </c>
      <c r="AW494" s="13" t="s">
        <v>37</v>
      </c>
      <c r="AX494" s="13" t="s">
        <v>76</v>
      </c>
      <c r="AY494" s="245" t="s">
        <v>164</v>
      </c>
    </row>
    <row r="495" s="13" customFormat="1">
      <c r="A495" s="13"/>
      <c r="B495" s="234"/>
      <c r="C495" s="235"/>
      <c r="D495" s="236" t="s">
        <v>176</v>
      </c>
      <c r="E495" s="237" t="s">
        <v>19</v>
      </c>
      <c r="F495" s="238" t="s">
        <v>607</v>
      </c>
      <c r="G495" s="235"/>
      <c r="H495" s="239">
        <v>3</v>
      </c>
      <c r="I495" s="240"/>
      <c r="J495" s="235"/>
      <c r="K495" s="235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176</v>
      </c>
      <c r="AU495" s="245" t="s">
        <v>88</v>
      </c>
      <c r="AV495" s="13" t="s">
        <v>88</v>
      </c>
      <c r="AW495" s="13" t="s">
        <v>37</v>
      </c>
      <c r="AX495" s="13" t="s">
        <v>76</v>
      </c>
      <c r="AY495" s="245" t="s">
        <v>164</v>
      </c>
    </row>
    <row r="496" s="15" customFormat="1">
      <c r="A496" s="15"/>
      <c r="B496" s="256"/>
      <c r="C496" s="257"/>
      <c r="D496" s="236" t="s">
        <v>176</v>
      </c>
      <c r="E496" s="258" t="s">
        <v>19</v>
      </c>
      <c r="F496" s="259" t="s">
        <v>185</v>
      </c>
      <c r="G496" s="257"/>
      <c r="H496" s="260">
        <v>4</v>
      </c>
      <c r="I496" s="261"/>
      <c r="J496" s="257"/>
      <c r="K496" s="257"/>
      <c r="L496" s="262"/>
      <c r="M496" s="263"/>
      <c r="N496" s="264"/>
      <c r="O496" s="264"/>
      <c r="P496" s="264"/>
      <c r="Q496" s="264"/>
      <c r="R496" s="264"/>
      <c r="S496" s="264"/>
      <c r="T496" s="26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6" t="s">
        <v>176</v>
      </c>
      <c r="AU496" s="266" t="s">
        <v>88</v>
      </c>
      <c r="AV496" s="15" t="s">
        <v>172</v>
      </c>
      <c r="AW496" s="15" t="s">
        <v>37</v>
      </c>
      <c r="AX496" s="15" t="s">
        <v>83</v>
      </c>
      <c r="AY496" s="266" t="s">
        <v>164</v>
      </c>
    </row>
    <row r="497" s="2" customFormat="1" ht="21.75" customHeight="1">
      <c r="A497" s="40"/>
      <c r="B497" s="41"/>
      <c r="C497" s="278" t="s">
        <v>608</v>
      </c>
      <c r="D497" s="278" t="s">
        <v>250</v>
      </c>
      <c r="E497" s="279" t="s">
        <v>609</v>
      </c>
      <c r="F497" s="280" t="s">
        <v>610</v>
      </c>
      <c r="G497" s="281" t="s">
        <v>221</v>
      </c>
      <c r="H497" s="282">
        <v>6.7350000000000003</v>
      </c>
      <c r="I497" s="283"/>
      <c r="J497" s="284">
        <f>ROUND(I497*H497,2)</f>
        <v>0</v>
      </c>
      <c r="K497" s="280" t="s">
        <v>171</v>
      </c>
      <c r="L497" s="285"/>
      <c r="M497" s="286" t="s">
        <v>19</v>
      </c>
      <c r="N497" s="287" t="s">
        <v>48</v>
      </c>
      <c r="O497" s="86"/>
      <c r="P497" s="225">
        <f>O497*H497</f>
        <v>0</v>
      </c>
      <c r="Q497" s="225">
        <v>0.0030000000000000001</v>
      </c>
      <c r="R497" s="225">
        <f>Q497*H497</f>
        <v>0.020205000000000001</v>
      </c>
      <c r="S497" s="225">
        <v>0</v>
      </c>
      <c r="T497" s="22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7" t="s">
        <v>397</v>
      </c>
      <c r="AT497" s="227" t="s">
        <v>250</v>
      </c>
      <c r="AU497" s="227" t="s">
        <v>88</v>
      </c>
      <c r="AY497" s="19" t="s">
        <v>164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9" t="s">
        <v>88</v>
      </c>
      <c r="BK497" s="228">
        <f>ROUND(I497*H497,2)</f>
        <v>0</v>
      </c>
      <c r="BL497" s="19" t="s">
        <v>311</v>
      </c>
      <c r="BM497" s="227" t="s">
        <v>611</v>
      </c>
    </row>
    <row r="498" s="2" customFormat="1">
      <c r="A498" s="40"/>
      <c r="B498" s="41"/>
      <c r="C498" s="42"/>
      <c r="D498" s="229" t="s">
        <v>174</v>
      </c>
      <c r="E498" s="42"/>
      <c r="F498" s="230" t="s">
        <v>612</v>
      </c>
      <c r="G498" s="42"/>
      <c r="H498" s="42"/>
      <c r="I498" s="231"/>
      <c r="J498" s="42"/>
      <c r="K498" s="42"/>
      <c r="L498" s="46"/>
      <c r="M498" s="232"/>
      <c r="N498" s="23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174</v>
      </c>
      <c r="AU498" s="19" t="s">
        <v>88</v>
      </c>
    </row>
    <row r="499" s="13" customFormat="1">
      <c r="A499" s="13"/>
      <c r="B499" s="234"/>
      <c r="C499" s="235"/>
      <c r="D499" s="236" t="s">
        <v>176</v>
      </c>
      <c r="E499" s="237" t="s">
        <v>19</v>
      </c>
      <c r="F499" s="238" t="s">
        <v>613</v>
      </c>
      <c r="G499" s="235"/>
      <c r="H499" s="239">
        <v>1.2</v>
      </c>
      <c r="I499" s="240"/>
      <c r="J499" s="235"/>
      <c r="K499" s="235"/>
      <c r="L499" s="241"/>
      <c r="M499" s="242"/>
      <c r="N499" s="243"/>
      <c r="O499" s="243"/>
      <c r="P499" s="243"/>
      <c r="Q499" s="243"/>
      <c r="R499" s="243"/>
      <c r="S499" s="243"/>
      <c r="T499" s="24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5" t="s">
        <v>176</v>
      </c>
      <c r="AU499" s="245" t="s">
        <v>88</v>
      </c>
      <c r="AV499" s="13" t="s">
        <v>88</v>
      </c>
      <c r="AW499" s="13" t="s">
        <v>37</v>
      </c>
      <c r="AX499" s="13" t="s">
        <v>76</v>
      </c>
      <c r="AY499" s="245" t="s">
        <v>164</v>
      </c>
    </row>
    <row r="500" s="13" customFormat="1">
      <c r="A500" s="13"/>
      <c r="B500" s="234"/>
      <c r="C500" s="235"/>
      <c r="D500" s="236" t="s">
        <v>176</v>
      </c>
      <c r="E500" s="237" t="s">
        <v>19</v>
      </c>
      <c r="F500" s="238" t="s">
        <v>614</v>
      </c>
      <c r="G500" s="235"/>
      <c r="H500" s="239">
        <v>5.5350000000000001</v>
      </c>
      <c r="I500" s="240"/>
      <c r="J500" s="235"/>
      <c r="K500" s="235"/>
      <c r="L500" s="241"/>
      <c r="M500" s="242"/>
      <c r="N500" s="243"/>
      <c r="O500" s="243"/>
      <c r="P500" s="243"/>
      <c r="Q500" s="243"/>
      <c r="R500" s="243"/>
      <c r="S500" s="243"/>
      <c r="T500" s="24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5" t="s">
        <v>176</v>
      </c>
      <c r="AU500" s="245" t="s">
        <v>88</v>
      </c>
      <c r="AV500" s="13" t="s">
        <v>88</v>
      </c>
      <c r="AW500" s="13" t="s">
        <v>37</v>
      </c>
      <c r="AX500" s="13" t="s">
        <v>76</v>
      </c>
      <c r="AY500" s="245" t="s">
        <v>164</v>
      </c>
    </row>
    <row r="501" s="15" customFormat="1">
      <c r="A501" s="15"/>
      <c r="B501" s="256"/>
      <c r="C501" s="257"/>
      <c r="D501" s="236" t="s">
        <v>176</v>
      </c>
      <c r="E501" s="258" t="s">
        <v>19</v>
      </c>
      <c r="F501" s="259" t="s">
        <v>185</v>
      </c>
      <c r="G501" s="257"/>
      <c r="H501" s="260">
        <v>6.7350000000000003</v>
      </c>
      <c r="I501" s="261"/>
      <c r="J501" s="257"/>
      <c r="K501" s="257"/>
      <c r="L501" s="262"/>
      <c r="M501" s="263"/>
      <c r="N501" s="264"/>
      <c r="O501" s="264"/>
      <c r="P501" s="264"/>
      <c r="Q501" s="264"/>
      <c r="R501" s="264"/>
      <c r="S501" s="264"/>
      <c r="T501" s="26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6" t="s">
        <v>176</v>
      </c>
      <c r="AU501" s="266" t="s">
        <v>88</v>
      </c>
      <c r="AV501" s="15" t="s">
        <v>172</v>
      </c>
      <c r="AW501" s="15" t="s">
        <v>37</v>
      </c>
      <c r="AX501" s="15" t="s">
        <v>83</v>
      </c>
      <c r="AY501" s="266" t="s">
        <v>164</v>
      </c>
    </row>
    <row r="502" s="2" customFormat="1" ht="16.5" customHeight="1">
      <c r="A502" s="40"/>
      <c r="B502" s="41"/>
      <c r="C502" s="278" t="s">
        <v>615</v>
      </c>
      <c r="D502" s="278" t="s">
        <v>250</v>
      </c>
      <c r="E502" s="279" t="s">
        <v>616</v>
      </c>
      <c r="F502" s="280" t="s">
        <v>617</v>
      </c>
      <c r="G502" s="281" t="s">
        <v>618</v>
      </c>
      <c r="H502" s="282">
        <v>4</v>
      </c>
      <c r="I502" s="283"/>
      <c r="J502" s="284">
        <f>ROUND(I502*H502,2)</f>
        <v>0</v>
      </c>
      <c r="K502" s="280" t="s">
        <v>171</v>
      </c>
      <c r="L502" s="285"/>
      <c r="M502" s="286" t="s">
        <v>19</v>
      </c>
      <c r="N502" s="287" t="s">
        <v>48</v>
      </c>
      <c r="O502" s="86"/>
      <c r="P502" s="225">
        <f>O502*H502</f>
        <v>0</v>
      </c>
      <c r="Q502" s="225">
        <v>0.00020000000000000001</v>
      </c>
      <c r="R502" s="225">
        <f>Q502*H502</f>
        <v>0.00080000000000000004</v>
      </c>
      <c r="S502" s="225">
        <v>0</v>
      </c>
      <c r="T502" s="22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7" t="s">
        <v>397</v>
      </c>
      <c r="AT502" s="227" t="s">
        <v>250</v>
      </c>
      <c r="AU502" s="227" t="s">
        <v>88</v>
      </c>
      <c r="AY502" s="19" t="s">
        <v>164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9" t="s">
        <v>88</v>
      </c>
      <c r="BK502" s="228">
        <f>ROUND(I502*H502,2)</f>
        <v>0</v>
      </c>
      <c r="BL502" s="19" t="s">
        <v>311</v>
      </c>
      <c r="BM502" s="227" t="s">
        <v>619</v>
      </c>
    </row>
    <row r="503" s="2" customFormat="1">
      <c r="A503" s="40"/>
      <c r="B503" s="41"/>
      <c r="C503" s="42"/>
      <c r="D503" s="229" t="s">
        <v>174</v>
      </c>
      <c r="E503" s="42"/>
      <c r="F503" s="230" t="s">
        <v>620</v>
      </c>
      <c r="G503" s="42"/>
      <c r="H503" s="42"/>
      <c r="I503" s="231"/>
      <c r="J503" s="42"/>
      <c r="K503" s="42"/>
      <c r="L503" s="46"/>
      <c r="M503" s="232"/>
      <c r="N503" s="23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174</v>
      </c>
      <c r="AU503" s="19" t="s">
        <v>88</v>
      </c>
    </row>
    <row r="504" s="13" customFormat="1">
      <c r="A504" s="13"/>
      <c r="B504" s="234"/>
      <c r="C504" s="235"/>
      <c r="D504" s="236" t="s">
        <v>176</v>
      </c>
      <c r="E504" s="237" t="s">
        <v>19</v>
      </c>
      <c r="F504" s="238" t="s">
        <v>606</v>
      </c>
      <c r="G504" s="235"/>
      <c r="H504" s="239">
        <v>1</v>
      </c>
      <c r="I504" s="240"/>
      <c r="J504" s="235"/>
      <c r="K504" s="235"/>
      <c r="L504" s="241"/>
      <c r="M504" s="242"/>
      <c r="N504" s="243"/>
      <c r="O504" s="243"/>
      <c r="P504" s="243"/>
      <c r="Q504" s="243"/>
      <c r="R504" s="243"/>
      <c r="S504" s="243"/>
      <c r="T504" s="24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5" t="s">
        <v>176</v>
      </c>
      <c r="AU504" s="245" t="s">
        <v>88</v>
      </c>
      <c r="AV504" s="13" t="s">
        <v>88</v>
      </c>
      <c r="AW504" s="13" t="s">
        <v>37</v>
      </c>
      <c r="AX504" s="13" t="s">
        <v>76</v>
      </c>
      <c r="AY504" s="245" t="s">
        <v>164</v>
      </c>
    </row>
    <row r="505" s="13" customFormat="1">
      <c r="A505" s="13"/>
      <c r="B505" s="234"/>
      <c r="C505" s="235"/>
      <c r="D505" s="236" t="s">
        <v>176</v>
      </c>
      <c r="E505" s="237" t="s">
        <v>19</v>
      </c>
      <c r="F505" s="238" t="s">
        <v>607</v>
      </c>
      <c r="G505" s="235"/>
      <c r="H505" s="239">
        <v>3</v>
      </c>
      <c r="I505" s="240"/>
      <c r="J505" s="235"/>
      <c r="K505" s="235"/>
      <c r="L505" s="241"/>
      <c r="M505" s="242"/>
      <c r="N505" s="243"/>
      <c r="O505" s="243"/>
      <c r="P505" s="243"/>
      <c r="Q505" s="243"/>
      <c r="R505" s="243"/>
      <c r="S505" s="243"/>
      <c r="T505" s="24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5" t="s">
        <v>176</v>
      </c>
      <c r="AU505" s="245" t="s">
        <v>88</v>
      </c>
      <c r="AV505" s="13" t="s">
        <v>88</v>
      </c>
      <c r="AW505" s="13" t="s">
        <v>37</v>
      </c>
      <c r="AX505" s="13" t="s">
        <v>76</v>
      </c>
      <c r="AY505" s="245" t="s">
        <v>164</v>
      </c>
    </row>
    <row r="506" s="15" customFormat="1">
      <c r="A506" s="15"/>
      <c r="B506" s="256"/>
      <c r="C506" s="257"/>
      <c r="D506" s="236" t="s">
        <v>176</v>
      </c>
      <c r="E506" s="258" t="s">
        <v>19</v>
      </c>
      <c r="F506" s="259" t="s">
        <v>185</v>
      </c>
      <c r="G506" s="257"/>
      <c r="H506" s="260">
        <v>4</v>
      </c>
      <c r="I506" s="261"/>
      <c r="J506" s="257"/>
      <c r="K506" s="257"/>
      <c r="L506" s="262"/>
      <c r="M506" s="263"/>
      <c r="N506" s="264"/>
      <c r="O506" s="264"/>
      <c r="P506" s="264"/>
      <c r="Q506" s="264"/>
      <c r="R506" s="264"/>
      <c r="S506" s="264"/>
      <c r="T506" s="26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6" t="s">
        <v>176</v>
      </c>
      <c r="AU506" s="266" t="s">
        <v>88</v>
      </c>
      <c r="AV506" s="15" t="s">
        <v>172</v>
      </c>
      <c r="AW506" s="15" t="s">
        <v>37</v>
      </c>
      <c r="AX506" s="15" t="s">
        <v>83</v>
      </c>
      <c r="AY506" s="266" t="s">
        <v>164</v>
      </c>
    </row>
    <row r="507" s="2" customFormat="1" ht="24.15" customHeight="1">
      <c r="A507" s="40"/>
      <c r="B507" s="41"/>
      <c r="C507" s="216" t="s">
        <v>621</v>
      </c>
      <c r="D507" s="216" t="s">
        <v>167</v>
      </c>
      <c r="E507" s="217" t="s">
        <v>622</v>
      </c>
      <c r="F507" s="218" t="s">
        <v>623</v>
      </c>
      <c r="G507" s="219" t="s">
        <v>246</v>
      </c>
      <c r="H507" s="220">
        <v>1</v>
      </c>
      <c r="I507" s="221"/>
      <c r="J507" s="222">
        <f>ROUND(I507*H507,2)</f>
        <v>0</v>
      </c>
      <c r="K507" s="218" t="s">
        <v>171</v>
      </c>
      <c r="L507" s="46"/>
      <c r="M507" s="223" t="s">
        <v>19</v>
      </c>
      <c r="N507" s="224" t="s">
        <v>48</v>
      </c>
      <c r="O507" s="86"/>
      <c r="P507" s="225">
        <f>O507*H507</f>
        <v>0</v>
      </c>
      <c r="Q507" s="225">
        <v>0</v>
      </c>
      <c r="R507" s="225">
        <f>Q507*H507</f>
        <v>0</v>
      </c>
      <c r="S507" s="225">
        <v>0</v>
      </c>
      <c r="T507" s="22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27" t="s">
        <v>311</v>
      </c>
      <c r="AT507" s="227" t="s">
        <v>167</v>
      </c>
      <c r="AU507" s="227" t="s">
        <v>88</v>
      </c>
      <c r="AY507" s="19" t="s">
        <v>164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9" t="s">
        <v>88</v>
      </c>
      <c r="BK507" s="228">
        <f>ROUND(I507*H507,2)</f>
        <v>0</v>
      </c>
      <c r="BL507" s="19" t="s">
        <v>311</v>
      </c>
      <c r="BM507" s="227" t="s">
        <v>624</v>
      </c>
    </row>
    <row r="508" s="2" customFormat="1">
      <c r="A508" s="40"/>
      <c r="B508" s="41"/>
      <c r="C508" s="42"/>
      <c r="D508" s="229" t="s">
        <v>174</v>
      </c>
      <c r="E508" s="42"/>
      <c r="F508" s="230" t="s">
        <v>625</v>
      </c>
      <c r="G508" s="42"/>
      <c r="H508" s="42"/>
      <c r="I508" s="231"/>
      <c r="J508" s="42"/>
      <c r="K508" s="42"/>
      <c r="L508" s="46"/>
      <c r="M508" s="232"/>
      <c r="N508" s="23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174</v>
      </c>
      <c r="AU508" s="19" t="s">
        <v>88</v>
      </c>
    </row>
    <row r="509" s="13" customFormat="1">
      <c r="A509" s="13"/>
      <c r="B509" s="234"/>
      <c r="C509" s="235"/>
      <c r="D509" s="236" t="s">
        <v>176</v>
      </c>
      <c r="E509" s="237" t="s">
        <v>19</v>
      </c>
      <c r="F509" s="238" t="s">
        <v>272</v>
      </c>
      <c r="G509" s="235"/>
      <c r="H509" s="239">
        <v>1</v>
      </c>
      <c r="I509" s="240"/>
      <c r="J509" s="235"/>
      <c r="K509" s="235"/>
      <c r="L509" s="241"/>
      <c r="M509" s="242"/>
      <c r="N509" s="243"/>
      <c r="O509" s="243"/>
      <c r="P509" s="243"/>
      <c r="Q509" s="243"/>
      <c r="R509" s="243"/>
      <c r="S509" s="243"/>
      <c r="T509" s="24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5" t="s">
        <v>176</v>
      </c>
      <c r="AU509" s="245" t="s">
        <v>88</v>
      </c>
      <c r="AV509" s="13" t="s">
        <v>88</v>
      </c>
      <c r="AW509" s="13" t="s">
        <v>37</v>
      </c>
      <c r="AX509" s="13" t="s">
        <v>83</v>
      </c>
      <c r="AY509" s="245" t="s">
        <v>164</v>
      </c>
    </row>
    <row r="510" s="2" customFormat="1" ht="24.15" customHeight="1">
      <c r="A510" s="40"/>
      <c r="B510" s="41"/>
      <c r="C510" s="278" t="s">
        <v>626</v>
      </c>
      <c r="D510" s="278" t="s">
        <v>250</v>
      </c>
      <c r="E510" s="279" t="s">
        <v>627</v>
      </c>
      <c r="F510" s="280" t="s">
        <v>628</v>
      </c>
      <c r="G510" s="281" t="s">
        <v>246</v>
      </c>
      <c r="H510" s="282">
        <v>1</v>
      </c>
      <c r="I510" s="283"/>
      <c r="J510" s="284">
        <f>ROUND(I510*H510,2)</f>
        <v>0</v>
      </c>
      <c r="K510" s="280" t="s">
        <v>171</v>
      </c>
      <c r="L510" s="285"/>
      <c r="M510" s="286" t="s">
        <v>19</v>
      </c>
      <c r="N510" s="287" t="s">
        <v>48</v>
      </c>
      <c r="O510" s="86"/>
      <c r="P510" s="225">
        <f>O510*H510</f>
        <v>0</v>
      </c>
      <c r="Q510" s="225">
        <v>0.0018500000000000001</v>
      </c>
      <c r="R510" s="225">
        <f>Q510*H510</f>
        <v>0.0018500000000000001</v>
      </c>
      <c r="S510" s="225">
        <v>0</v>
      </c>
      <c r="T510" s="22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27" t="s">
        <v>397</v>
      </c>
      <c r="AT510" s="227" t="s">
        <v>250</v>
      </c>
      <c r="AU510" s="227" t="s">
        <v>88</v>
      </c>
      <c r="AY510" s="19" t="s">
        <v>164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9" t="s">
        <v>88</v>
      </c>
      <c r="BK510" s="228">
        <f>ROUND(I510*H510,2)</f>
        <v>0</v>
      </c>
      <c r="BL510" s="19" t="s">
        <v>311</v>
      </c>
      <c r="BM510" s="227" t="s">
        <v>629</v>
      </c>
    </row>
    <row r="511" s="2" customFormat="1">
      <c r="A511" s="40"/>
      <c r="B511" s="41"/>
      <c r="C511" s="42"/>
      <c r="D511" s="229" t="s">
        <v>174</v>
      </c>
      <c r="E511" s="42"/>
      <c r="F511" s="230" t="s">
        <v>630</v>
      </c>
      <c r="G511" s="42"/>
      <c r="H511" s="42"/>
      <c r="I511" s="231"/>
      <c r="J511" s="42"/>
      <c r="K511" s="42"/>
      <c r="L511" s="46"/>
      <c r="M511" s="232"/>
      <c r="N511" s="23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174</v>
      </c>
      <c r="AU511" s="19" t="s">
        <v>88</v>
      </c>
    </row>
    <row r="512" s="2" customFormat="1" ht="49.05" customHeight="1">
      <c r="A512" s="40"/>
      <c r="B512" s="41"/>
      <c r="C512" s="216" t="s">
        <v>631</v>
      </c>
      <c r="D512" s="216" t="s">
        <v>167</v>
      </c>
      <c r="E512" s="217" t="s">
        <v>632</v>
      </c>
      <c r="F512" s="218" t="s">
        <v>633</v>
      </c>
      <c r="G512" s="219" t="s">
        <v>349</v>
      </c>
      <c r="H512" s="220">
        <v>0.47299999999999998</v>
      </c>
      <c r="I512" s="221"/>
      <c r="J512" s="222">
        <f>ROUND(I512*H512,2)</f>
        <v>0</v>
      </c>
      <c r="K512" s="218" t="s">
        <v>171</v>
      </c>
      <c r="L512" s="46"/>
      <c r="M512" s="223" t="s">
        <v>19</v>
      </c>
      <c r="N512" s="224" t="s">
        <v>48</v>
      </c>
      <c r="O512" s="86"/>
      <c r="P512" s="225">
        <f>O512*H512</f>
        <v>0</v>
      </c>
      <c r="Q512" s="225">
        <v>0</v>
      </c>
      <c r="R512" s="225">
        <f>Q512*H512</f>
        <v>0</v>
      </c>
      <c r="S512" s="225">
        <v>0</v>
      </c>
      <c r="T512" s="22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27" t="s">
        <v>311</v>
      </c>
      <c r="AT512" s="227" t="s">
        <v>167</v>
      </c>
      <c r="AU512" s="227" t="s">
        <v>88</v>
      </c>
      <c r="AY512" s="19" t="s">
        <v>164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9" t="s">
        <v>88</v>
      </c>
      <c r="BK512" s="228">
        <f>ROUND(I512*H512,2)</f>
        <v>0</v>
      </c>
      <c r="BL512" s="19" t="s">
        <v>311</v>
      </c>
      <c r="BM512" s="227" t="s">
        <v>634</v>
      </c>
    </row>
    <row r="513" s="2" customFormat="1">
      <c r="A513" s="40"/>
      <c r="B513" s="41"/>
      <c r="C513" s="42"/>
      <c r="D513" s="229" t="s">
        <v>174</v>
      </c>
      <c r="E513" s="42"/>
      <c r="F513" s="230" t="s">
        <v>635</v>
      </c>
      <c r="G513" s="42"/>
      <c r="H513" s="42"/>
      <c r="I513" s="231"/>
      <c r="J513" s="42"/>
      <c r="K513" s="42"/>
      <c r="L513" s="46"/>
      <c r="M513" s="232"/>
      <c r="N513" s="23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174</v>
      </c>
      <c r="AU513" s="19" t="s">
        <v>88</v>
      </c>
    </row>
    <row r="514" s="2" customFormat="1" ht="49.05" customHeight="1">
      <c r="A514" s="40"/>
      <c r="B514" s="41"/>
      <c r="C514" s="216" t="s">
        <v>636</v>
      </c>
      <c r="D514" s="216" t="s">
        <v>167</v>
      </c>
      <c r="E514" s="217" t="s">
        <v>637</v>
      </c>
      <c r="F514" s="218" t="s">
        <v>638</v>
      </c>
      <c r="G514" s="219" t="s">
        <v>349</v>
      </c>
      <c r="H514" s="220">
        <v>0.47299999999999998</v>
      </c>
      <c r="I514" s="221"/>
      <c r="J514" s="222">
        <f>ROUND(I514*H514,2)</f>
        <v>0</v>
      </c>
      <c r="K514" s="218" t="s">
        <v>171</v>
      </c>
      <c r="L514" s="46"/>
      <c r="M514" s="223" t="s">
        <v>19</v>
      </c>
      <c r="N514" s="224" t="s">
        <v>48</v>
      </c>
      <c r="O514" s="86"/>
      <c r="P514" s="225">
        <f>O514*H514</f>
        <v>0</v>
      </c>
      <c r="Q514" s="225">
        <v>0</v>
      </c>
      <c r="R514" s="225">
        <f>Q514*H514</f>
        <v>0</v>
      </c>
      <c r="S514" s="225">
        <v>0</v>
      </c>
      <c r="T514" s="22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7" t="s">
        <v>311</v>
      </c>
      <c r="AT514" s="227" t="s">
        <v>167</v>
      </c>
      <c r="AU514" s="227" t="s">
        <v>88</v>
      </c>
      <c r="AY514" s="19" t="s">
        <v>164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9" t="s">
        <v>88</v>
      </c>
      <c r="BK514" s="228">
        <f>ROUND(I514*H514,2)</f>
        <v>0</v>
      </c>
      <c r="BL514" s="19" t="s">
        <v>311</v>
      </c>
      <c r="BM514" s="227" t="s">
        <v>639</v>
      </c>
    </row>
    <row r="515" s="2" customFormat="1">
      <c r="A515" s="40"/>
      <c r="B515" s="41"/>
      <c r="C515" s="42"/>
      <c r="D515" s="229" t="s">
        <v>174</v>
      </c>
      <c r="E515" s="42"/>
      <c r="F515" s="230" t="s">
        <v>640</v>
      </c>
      <c r="G515" s="42"/>
      <c r="H515" s="42"/>
      <c r="I515" s="231"/>
      <c r="J515" s="42"/>
      <c r="K515" s="42"/>
      <c r="L515" s="46"/>
      <c r="M515" s="232"/>
      <c r="N515" s="23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174</v>
      </c>
      <c r="AU515" s="19" t="s">
        <v>88</v>
      </c>
    </row>
    <row r="516" s="12" customFormat="1" ht="22.8" customHeight="1">
      <c r="A516" s="12"/>
      <c r="B516" s="200"/>
      <c r="C516" s="201"/>
      <c r="D516" s="202" t="s">
        <v>75</v>
      </c>
      <c r="E516" s="214" t="s">
        <v>641</v>
      </c>
      <c r="F516" s="214" t="s">
        <v>642</v>
      </c>
      <c r="G516" s="201"/>
      <c r="H516" s="201"/>
      <c r="I516" s="204"/>
      <c r="J516" s="215">
        <f>BK516</f>
        <v>0</v>
      </c>
      <c r="K516" s="201"/>
      <c r="L516" s="206"/>
      <c r="M516" s="207"/>
      <c r="N516" s="208"/>
      <c r="O516" s="208"/>
      <c r="P516" s="209">
        <f>SUM(P517:P524)</f>
        <v>0</v>
      </c>
      <c r="Q516" s="208"/>
      <c r="R516" s="209">
        <f>SUM(R517:R524)</f>
        <v>0.00298</v>
      </c>
      <c r="S516" s="208"/>
      <c r="T516" s="210">
        <f>SUM(T517:T524)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1" t="s">
        <v>88</v>
      </c>
      <c r="AT516" s="212" t="s">
        <v>75</v>
      </c>
      <c r="AU516" s="212" t="s">
        <v>83</v>
      </c>
      <c r="AY516" s="211" t="s">
        <v>164</v>
      </c>
      <c r="BK516" s="213">
        <f>SUM(BK517:BK524)</f>
        <v>0</v>
      </c>
    </row>
    <row r="517" s="2" customFormat="1" ht="21.75" customHeight="1">
      <c r="A517" s="40"/>
      <c r="B517" s="41"/>
      <c r="C517" s="216" t="s">
        <v>643</v>
      </c>
      <c r="D517" s="216" t="s">
        <v>167</v>
      </c>
      <c r="E517" s="217" t="s">
        <v>644</v>
      </c>
      <c r="F517" s="218" t="s">
        <v>645</v>
      </c>
      <c r="G517" s="219" t="s">
        <v>246</v>
      </c>
      <c r="H517" s="220">
        <v>1</v>
      </c>
      <c r="I517" s="221"/>
      <c r="J517" s="222">
        <f>ROUND(I517*H517,2)</f>
        <v>0</v>
      </c>
      <c r="K517" s="218" t="s">
        <v>171</v>
      </c>
      <c r="L517" s="46"/>
      <c r="M517" s="223" t="s">
        <v>19</v>
      </c>
      <c r="N517" s="224" t="s">
        <v>48</v>
      </c>
      <c r="O517" s="86"/>
      <c r="P517" s="225">
        <f>O517*H517</f>
        <v>0</v>
      </c>
      <c r="Q517" s="225">
        <v>0</v>
      </c>
      <c r="R517" s="225">
        <f>Q517*H517</f>
        <v>0</v>
      </c>
      <c r="S517" s="225">
        <v>0</v>
      </c>
      <c r="T517" s="226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27" t="s">
        <v>311</v>
      </c>
      <c r="AT517" s="227" t="s">
        <v>167</v>
      </c>
      <c r="AU517" s="227" t="s">
        <v>88</v>
      </c>
      <c r="AY517" s="19" t="s">
        <v>164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9" t="s">
        <v>88</v>
      </c>
      <c r="BK517" s="228">
        <f>ROUND(I517*H517,2)</f>
        <v>0</v>
      </c>
      <c r="BL517" s="19" t="s">
        <v>311</v>
      </c>
      <c r="BM517" s="227" t="s">
        <v>646</v>
      </c>
    </row>
    <row r="518" s="2" customFormat="1">
      <c r="A518" s="40"/>
      <c r="B518" s="41"/>
      <c r="C518" s="42"/>
      <c r="D518" s="229" t="s">
        <v>174</v>
      </c>
      <c r="E518" s="42"/>
      <c r="F518" s="230" t="s">
        <v>647</v>
      </c>
      <c r="G518" s="42"/>
      <c r="H518" s="42"/>
      <c r="I518" s="231"/>
      <c r="J518" s="42"/>
      <c r="K518" s="42"/>
      <c r="L518" s="46"/>
      <c r="M518" s="232"/>
      <c r="N518" s="23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174</v>
      </c>
      <c r="AU518" s="19" t="s">
        <v>88</v>
      </c>
    </row>
    <row r="519" s="2" customFormat="1" ht="16.5" customHeight="1">
      <c r="A519" s="40"/>
      <c r="B519" s="41"/>
      <c r="C519" s="278" t="s">
        <v>648</v>
      </c>
      <c r="D519" s="278" t="s">
        <v>250</v>
      </c>
      <c r="E519" s="279" t="s">
        <v>649</v>
      </c>
      <c r="F519" s="280" t="s">
        <v>650</v>
      </c>
      <c r="G519" s="281" t="s">
        <v>246</v>
      </c>
      <c r="H519" s="282">
        <v>1</v>
      </c>
      <c r="I519" s="283"/>
      <c r="J519" s="284">
        <f>ROUND(I519*H519,2)</f>
        <v>0</v>
      </c>
      <c r="K519" s="280" t="s">
        <v>171</v>
      </c>
      <c r="L519" s="285"/>
      <c r="M519" s="286" t="s">
        <v>19</v>
      </c>
      <c r="N519" s="287" t="s">
        <v>48</v>
      </c>
      <c r="O519" s="86"/>
      <c r="P519" s="225">
        <f>O519*H519</f>
        <v>0</v>
      </c>
      <c r="Q519" s="225">
        <v>0.00298</v>
      </c>
      <c r="R519" s="225">
        <f>Q519*H519</f>
        <v>0.00298</v>
      </c>
      <c r="S519" s="225">
        <v>0</v>
      </c>
      <c r="T519" s="22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7" t="s">
        <v>397</v>
      </c>
      <c r="AT519" s="227" t="s">
        <v>250</v>
      </c>
      <c r="AU519" s="227" t="s">
        <v>88</v>
      </c>
      <c r="AY519" s="19" t="s">
        <v>164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9" t="s">
        <v>88</v>
      </c>
      <c r="BK519" s="228">
        <f>ROUND(I519*H519,2)</f>
        <v>0</v>
      </c>
      <c r="BL519" s="19" t="s">
        <v>311</v>
      </c>
      <c r="BM519" s="227" t="s">
        <v>651</v>
      </c>
    </row>
    <row r="520" s="2" customFormat="1">
      <c r="A520" s="40"/>
      <c r="B520" s="41"/>
      <c r="C520" s="42"/>
      <c r="D520" s="229" t="s">
        <v>174</v>
      </c>
      <c r="E520" s="42"/>
      <c r="F520" s="230" t="s">
        <v>652</v>
      </c>
      <c r="G520" s="42"/>
      <c r="H520" s="42"/>
      <c r="I520" s="231"/>
      <c r="J520" s="42"/>
      <c r="K520" s="42"/>
      <c r="L520" s="46"/>
      <c r="M520" s="232"/>
      <c r="N520" s="23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174</v>
      </c>
      <c r="AU520" s="19" t="s">
        <v>88</v>
      </c>
    </row>
    <row r="521" s="2" customFormat="1" ht="49.05" customHeight="1">
      <c r="A521" s="40"/>
      <c r="B521" s="41"/>
      <c r="C521" s="216" t="s">
        <v>653</v>
      </c>
      <c r="D521" s="216" t="s">
        <v>167</v>
      </c>
      <c r="E521" s="217" t="s">
        <v>654</v>
      </c>
      <c r="F521" s="218" t="s">
        <v>655</v>
      </c>
      <c r="G521" s="219" t="s">
        <v>349</v>
      </c>
      <c r="H521" s="220">
        <v>0.0030000000000000001</v>
      </c>
      <c r="I521" s="221"/>
      <c r="J521" s="222">
        <f>ROUND(I521*H521,2)</f>
        <v>0</v>
      </c>
      <c r="K521" s="218" t="s">
        <v>171</v>
      </c>
      <c r="L521" s="46"/>
      <c r="M521" s="223" t="s">
        <v>19</v>
      </c>
      <c r="N521" s="224" t="s">
        <v>48</v>
      </c>
      <c r="O521" s="86"/>
      <c r="P521" s="225">
        <f>O521*H521</f>
        <v>0</v>
      </c>
      <c r="Q521" s="225">
        <v>0</v>
      </c>
      <c r="R521" s="225">
        <f>Q521*H521</f>
        <v>0</v>
      </c>
      <c r="S521" s="225">
        <v>0</v>
      </c>
      <c r="T521" s="22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27" t="s">
        <v>311</v>
      </c>
      <c r="AT521" s="227" t="s">
        <v>167</v>
      </c>
      <c r="AU521" s="227" t="s">
        <v>88</v>
      </c>
      <c r="AY521" s="19" t="s">
        <v>164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9" t="s">
        <v>88</v>
      </c>
      <c r="BK521" s="228">
        <f>ROUND(I521*H521,2)</f>
        <v>0</v>
      </c>
      <c r="BL521" s="19" t="s">
        <v>311</v>
      </c>
      <c r="BM521" s="227" t="s">
        <v>656</v>
      </c>
    </row>
    <row r="522" s="2" customFormat="1">
      <c r="A522" s="40"/>
      <c r="B522" s="41"/>
      <c r="C522" s="42"/>
      <c r="D522" s="229" t="s">
        <v>174</v>
      </c>
      <c r="E522" s="42"/>
      <c r="F522" s="230" t="s">
        <v>657</v>
      </c>
      <c r="G522" s="42"/>
      <c r="H522" s="42"/>
      <c r="I522" s="231"/>
      <c r="J522" s="42"/>
      <c r="K522" s="42"/>
      <c r="L522" s="46"/>
      <c r="M522" s="232"/>
      <c r="N522" s="23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174</v>
      </c>
      <c r="AU522" s="19" t="s">
        <v>88</v>
      </c>
    </row>
    <row r="523" s="2" customFormat="1" ht="49.05" customHeight="1">
      <c r="A523" s="40"/>
      <c r="B523" s="41"/>
      <c r="C523" s="216" t="s">
        <v>658</v>
      </c>
      <c r="D523" s="216" t="s">
        <v>167</v>
      </c>
      <c r="E523" s="217" t="s">
        <v>659</v>
      </c>
      <c r="F523" s="218" t="s">
        <v>660</v>
      </c>
      <c r="G523" s="219" t="s">
        <v>349</v>
      </c>
      <c r="H523" s="220">
        <v>0.0030000000000000001</v>
      </c>
      <c r="I523" s="221"/>
      <c r="J523" s="222">
        <f>ROUND(I523*H523,2)</f>
        <v>0</v>
      </c>
      <c r="K523" s="218" t="s">
        <v>171</v>
      </c>
      <c r="L523" s="46"/>
      <c r="M523" s="223" t="s">
        <v>19</v>
      </c>
      <c r="N523" s="224" t="s">
        <v>48</v>
      </c>
      <c r="O523" s="86"/>
      <c r="P523" s="225">
        <f>O523*H523</f>
        <v>0</v>
      </c>
      <c r="Q523" s="225">
        <v>0</v>
      </c>
      <c r="R523" s="225">
        <f>Q523*H523</f>
        <v>0</v>
      </c>
      <c r="S523" s="225">
        <v>0</v>
      </c>
      <c r="T523" s="22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27" t="s">
        <v>311</v>
      </c>
      <c r="AT523" s="227" t="s">
        <v>167</v>
      </c>
      <c r="AU523" s="227" t="s">
        <v>88</v>
      </c>
      <c r="AY523" s="19" t="s">
        <v>164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9" t="s">
        <v>88</v>
      </c>
      <c r="BK523" s="228">
        <f>ROUND(I523*H523,2)</f>
        <v>0</v>
      </c>
      <c r="BL523" s="19" t="s">
        <v>311</v>
      </c>
      <c r="BM523" s="227" t="s">
        <v>661</v>
      </c>
    </row>
    <row r="524" s="2" customFormat="1">
      <c r="A524" s="40"/>
      <c r="B524" s="41"/>
      <c r="C524" s="42"/>
      <c r="D524" s="229" t="s">
        <v>174</v>
      </c>
      <c r="E524" s="42"/>
      <c r="F524" s="230" t="s">
        <v>662</v>
      </c>
      <c r="G524" s="42"/>
      <c r="H524" s="42"/>
      <c r="I524" s="231"/>
      <c r="J524" s="42"/>
      <c r="K524" s="42"/>
      <c r="L524" s="46"/>
      <c r="M524" s="232"/>
      <c r="N524" s="23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174</v>
      </c>
      <c r="AU524" s="19" t="s">
        <v>88</v>
      </c>
    </row>
    <row r="525" s="12" customFormat="1" ht="22.8" customHeight="1">
      <c r="A525" s="12"/>
      <c r="B525" s="200"/>
      <c r="C525" s="201"/>
      <c r="D525" s="202" t="s">
        <v>75</v>
      </c>
      <c r="E525" s="214" t="s">
        <v>663</v>
      </c>
      <c r="F525" s="214" t="s">
        <v>664</v>
      </c>
      <c r="G525" s="201"/>
      <c r="H525" s="201"/>
      <c r="I525" s="204"/>
      <c r="J525" s="215">
        <f>BK525</f>
        <v>0</v>
      </c>
      <c r="K525" s="201"/>
      <c r="L525" s="206"/>
      <c r="M525" s="207"/>
      <c r="N525" s="208"/>
      <c r="O525" s="208"/>
      <c r="P525" s="209">
        <f>SUM(P526:P584)</f>
        <v>0</v>
      </c>
      <c r="Q525" s="208"/>
      <c r="R525" s="209">
        <f>SUM(R526:R584)</f>
        <v>0.47586850000000003</v>
      </c>
      <c r="S525" s="208"/>
      <c r="T525" s="210">
        <f>SUM(T526:T584)</f>
        <v>0.79177839999999988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1" t="s">
        <v>88</v>
      </c>
      <c r="AT525" s="212" t="s">
        <v>75</v>
      </c>
      <c r="AU525" s="212" t="s">
        <v>83</v>
      </c>
      <c r="AY525" s="211" t="s">
        <v>164</v>
      </c>
      <c r="BK525" s="213">
        <f>SUM(BK526:BK584)</f>
        <v>0</v>
      </c>
    </row>
    <row r="526" s="2" customFormat="1" ht="24.15" customHeight="1">
      <c r="A526" s="40"/>
      <c r="B526" s="41"/>
      <c r="C526" s="216" t="s">
        <v>665</v>
      </c>
      <c r="D526" s="216" t="s">
        <v>167</v>
      </c>
      <c r="E526" s="217" t="s">
        <v>666</v>
      </c>
      <c r="F526" s="218" t="s">
        <v>667</v>
      </c>
      <c r="G526" s="219" t="s">
        <v>170</v>
      </c>
      <c r="H526" s="220">
        <v>15.948</v>
      </c>
      <c r="I526" s="221"/>
      <c r="J526" s="222">
        <f>ROUND(I526*H526,2)</f>
        <v>0</v>
      </c>
      <c r="K526" s="218" t="s">
        <v>171</v>
      </c>
      <c r="L526" s="46"/>
      <c r="M526" s="223" t="s">
        <v>19</v>
      </c>
      <c r="N526" s="224" t="s">
        <v>48</v>
      </c>
      <c r="O526" s="86"/>
      <c r="P526" s="225">
        <f>O526*H526</f>
        <v>0</v>
      </c>
      <c r="Q526" s="225">
        <v>0</v>
      </c>
      <c r="R526" s="225">
        <f>Q526*H526</f>
        <v>0</v>
      </c>
      <c r="S526" s="225">
        <v>0</v>
      </c>
      <c r="T526" s="22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27" t="s">
        <v>311</v>
      </c>
      <c r="AT526" s="227" t="s">
        <v>167</v>
      </c>
      <c r="AU526" s="227" t="s">
        <v>88</v>
      </c>
      <c r="AY526" s="19" t="s">
        <v>164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9" t="s">
        <v>88</v>
      </c>
      <c r="BK526" s="228">
        <f>ROUND(I526*H526,2)</f>
        <v>0</v>
      </c>
      <c r="BL526" s="19" t="s">
        <v>311</v>
      </c>
      <c r="BM526" s="227" t="s">
        <v>668</v>
      </c>
    </row>
    <row r="527" s="2" customFormat="1">
      <c r="A527" s="40"/>
      <c r="B527" s="41"/>
      <c r="C527" s="42"/>
      <c r="D527" s="229" t="s">
        <v>174</v>
      </c>
      <c r="E527" s="42"/>
      <c r="F527" s="230" t="s">
        <v>669</v>
      </c>
      <c r="G527" s="42"/>
      <c r="H527" s="42"/>
      <c r="I527" s="231"/>
      <c r="J527" s="42"/>
      <c r="K527" s="42"/>
      <c r="L527" s="46"/>
      <c r="M527" s="232"/>
      <c r="N527" s="23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174</v>
      </c>
      <c r="AU527" s="19" t="s">
        <v>88</v>
      </c>
    </row>
    <row r="528" s="14" customFormat="1">
      <c r="A528" s="14"/>
      <c r="B528" s="246"/>
      <c r="C528" s="247"/>
      <c r="D528" s="236" t="s">
        <v>176</v>
      </c>
      <c r="E528" s="248" t="s">
        <v>19</v>
      </c>
      <c r="F528" s="249" t="s">
        <v>236</v>
      </c>
      <c r="G528" s="247"/>
      <c r="H528" s="248" t="s">
        <v>19</v>
      </c>
      <c r="I528" s="250"/>
      <c r="J528" s="247"/>
      <c r="K528" s="247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176</v>
      </c>
      <c r="AU528" s="255" t="s">
        <v>88</v>
      </c>
      <c r="AV528" s="14" t="s">
        <v>83</v>
      </c>
      <c r="AW528" s="14" t="s">
        <v>37</v>
      </c>
      <c r="AX528" s="14" t="s">
        <v>76</v>
      </c>
      <c r="AY528" s="255" t="s">
        <v>164</v>
      </c>
    </row>
    <row r="529" s="13" customFormat="1">
      <c r="A529" s="13"/>
      <c r="B529" s="234"/>
      <c r="C529" s="235"/>
      <c r="D529" s="236" t="s">
        <v>176</v>
      </c>
      <c r="E529" s="237" t="s">
        <v>19</v>
      </c>
      <c r="F529" s="238" t="s">
        <v>237</v>
      </c>
      <c r="G529" s="235"/>
      <c r="H529" s="239">
        <v>7.2779999999999996</v>
      </c>
      <c r="I529" s="240"/>
      <c r="J529" s="235"/>
      <c r="K529" s="235"/>
      <c r="L529" s="241"/>
      <c r="M529" s="242"/>
      <c r="N529" s="243"/>
      <c r="O529" s="243"/>
      <c r="P529" s="243"/>
      <c r="Q529" s="243"/>
      <c r="R529" s="243"/>
      <c r="S529" s="243"/>
      <c r="T529" s="24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5" t="s">
        <v>176</v>
      </c>
      <c r="AU529" s="245" t="s">
        <v>88</v>
      </c>
      <c r="AV529" s="13" t="s">
        <v>88</v>
      </c>
      <c r="AW529" s="13" t="s">
        <v>37</v>
      </c>
      <c r="AX529" s="13" t="s">
        <v>76</v>
      </c>
      <c r="AY529" s="245" t="s">
        <v>164</v>
      </c>
    </row>
    <row r="530" s="13" customFormat="1">
      <c r="A530" s="13"/>
      <c r="B530" s="234"/>
      <c r="C530" s="235"/>
      <c r="D530" s="236" t="s">
        <v>176</v>
      </c>
      <c r="E530" s="237" t="s">
        <v>19</v>
      </c>
      <c r="F530" s="238" t="s">
        <v>238</v>
      </c>
      <c r="G530" s="235"/>
      <c r="H530" s="239">
        <v>2.1600000000000001</v>
      </c>
      <c r="I530" s="240"/>
      <c r="J530" s="235"/>
      <c r="K530" s="235"/>
      <c r="L530" s="241"/>
      <c r="M530" s="242"/>
      <c r="N530" s="243"/>
      <c r="O530" s="243"/>
      <c r="P530" s="243"/>
      <c r="Q530" s="243"/>
      <c r="R530" s="243"/>
      <c r="S530" s="243"/>
      <c r="T530" s="24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5" t="s">
        <v>176</v>
      </c>
      <c r="AU530" s="245" t="s">
        <v>88</v>
      </c>
      <c r="AV530" s="13" t="s">
        <v>88</v>
      </c>
      <c r="AW530" s="13" t="s">
        <v>37</v>
      </c>
      <c r="AX530" s="13" t="s">
        <v>76</v>
      </c>
      <c r="AY530" s="245" t="s">
        <v>164</v>
      </c>
    </row>
    <row r="531" s="14" customFormat="1">
      <c r="A531" s="14"/>
      <c r="B531" s="246"/>
      <c r="C531" s="247"/>
      <c r="D531" s="236" t="s">
        <v>176</v>
      </c>
      <c r="E531" s="248" t="s">
        <v>19</v>
      </c>
      <c r="F531" s="249" t="s">
        <v>239</v>
      </c>
      <c r="G531" s="247"/>
      <c r="H531" s="248" t="s">
        <v>19</v>
      </c>
      <c r="I531" s="250"/>
      <c r="J531" s="247"/>
      <c r="K531" s="247"/>
      <c r="L531" s="251"/>
      <c r="M531" s="252"/>
      <c r="N531" s="253"/>
      <c r="O531" s="253"/>
      <c r="P531" s="253"/>
      <c r="Q531" s="253"/>
      <c r="R531" s="253"/>
      <c r="S531" s="253"/>
      <c r="T531" s="25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176</v>
      </c>
      <c r="AU531" s="255" t="s">
        <v>88</v>
      </c>
      <c r="AV531" s="14" t="s">
        <v>83</v>
      </c>
      <c r="AW531" s="14" t="s">
        <v>37</v>
      </c>
      <c r="AX531" s="14" t="s">
        <v>76</v>
      </c>
      <c r="AY531" s="255" t="s">
        <v>164</v>
      </c>
    </row>
    <row r="532" s="13" customFormat="1">
      <c r="A532" s="13"/>
      <c r="B532" s="234"/>
      <c r="C532" s="235"/>
      <c r="D532" s="236" t="s">
        <v>176</v>
      </c>
      <c r="E532" s="237" t="s">
        <v>19</v>
      </c>
      <c r="F532" s="238" t="s">
        <v>240</v>
      </c>
      <c r="G532" s="235"/>
      <c r="H532" s="239">
        <v>6.5099999999999998</v>
      </c>
      <c r="I532" s="240"/>
      <c r="J532" s="235"/>
      <c r="K532" s="235"/>
      <c r="L532" s="241"/>
      <c r="M532" s="242"/>
      <c r="N532" s="243"/>
      <c r="O532" s="243"/>
      <c r="P532" s="243"/>
      <c r="Q532" s="243"/>
      <c r="R532" s="243"/>
      <c r="S532" s="243"/>
      <c r="T532" s="24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5" t="s">
        <v>176</v>
      </c>
      <c r="AU532" s="245" t="s">
        <v>88</v>
      </c>
      <c r="AV532" s="13" t="s">
        <v>88</v>
      </c>
      <c r="AW532" s="13" t="s">
        <v>37</v>
      </c>
      <c r="AX532" s="13" t="s">
        <v>76</v>
      </c>
      <c r="AY532" s="245" t="s">
        <v>164</v>
      </c>
    </row>
    <row r="533" s="15" customFormat="1">
      <c r="A533" s="15"/>
      <c r="B533" s="256"/>
      <c r="C533" s="257"/>
      <c r="D533" s="236" t="s">
        <v>176</v>
      </c>
      <c r="E533" s="258" t="s">
        <v>19</v>
      </c>
      <c r="F533" s="259" t="s">
        <v>185</v>
      </c>
      <c r="G533" s="257"/>
      <c r="H533" s="260">
        <v>15.948</v>
      </c>
      <c r="I533" s="261"/>
      <c r="J533" s="257"/>
      <c r="K533" s="257"/>
      <c r="L533" s="262"/>
      <c r="M533" s="263"/>
      <c r="N533" s="264"/>
      <c r="O533" s="264"/>
      <c r="P533" s="264"/>
      <c r="Q533" s="264"/>
      <c r="R533" s="264"/>
      <c r="S533" s="264"/>
      <c r="T533" s="26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6" t="s">
        <v>176</v>
      </c>
      <c r="AU533" s="266" t="s">
        <v>88</v>
      </c>
      <c r="AV533" s="15" t="s">
        <v>172</v>
      </c>
      <c r="AW533" s="15" t="s">
        <v>37</v>
      </c>
      <c r="AX533" s="15" t="s">
        <v>83</v>
      </c>
      <c r="AY533" s="266" t="s">
        <v>164</v>
      </c>
    </row>
    <row r="534" s="2" customFormat="1" ht="24.15" customHeight="1">
      <c r="A534" s="40"/>
      <c r="B534" s="41"/>
      <c r="C534" s="216" t="s">
        <v>670</v>
      </c>
      <c r="D534" s="216" t="s">
        <v>167</v>
      </c>
      <c r="E534" s="217" t="s">
        <v>671</v>
      </c>
      <c r="F534" s="218" t="s">
        <v>672</v>
      </c>
      <c r="G534" s="219" t="s">
        <v>170</v>
      </c>
      <c r="H534" s="220">
        <v>15.948</v>
      </c>
      <c r="I534" s="221"/>
      <c r="J534" s="222">
        <f>ROUND(I534*H534,2)</f>
        <v>0</v>
      </c>
      <c r="K534" s="218" t="s">
        <v>171</v>
      </c>
      <c r="L534" s="46"/>
      <c r="M534" s="223" t="s">
        <v>19</v>
      </c>
      <c r="N534" s="224" t="s">
        <v>48</v>
      </c>
      <c r="O534" s="86"/>
      <c r="P534" s="225">
        <f>O534*H534</f>
        <v>0</v>
      </c>
      <c r="Q534" s="225">
        <v>0.00029999999999999997</v>
      </c>
      <c r="R534" s="225">
        <f>Q534*H534</f>
        <v>0.0047843999999999994</v>
      </c>
      <c r="S534" s="225">
        <v>0</v>
      </c>
      <c r="T534" s="22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27" t="s">
        <v>311</v>
      </c>
      <c r="AT534" s="227" t="s">
        <v>167</v>
      </c>
      <c r="AU534" s="227" t="s">
        <v>88</v>
      </c>
      <c r="AY534" s="19" t="s">
        <v>164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9" t="s">
        <v>88</v>
      </c>
      <c r="BK534" s="228">
        <f>ROUND(I534*H534,2)</f>
        <v>0</v>
      </c>
      <c r="BL534" s="19" t="s">
        <v>311</v>
      </c>
      <c r="BM534" s="227" t="s">
        <v>673</v>
      </c>
    </row>
    <row r="535" s="2" customFormat="1">
      <c r="A535" s="40"/>
      <c r="B535" s="41"/>
      <c r="C535" s="42"/>
      <c r="D535" s="229" t="s">
        <v>174</v>
      </c>
      <c r="E535" s="42"/>
      <c r="F535" s="230" t="s">
        <v>674</v>
      </c>
      <c r="G535" s="42"/>
      <c r="H535" s="42"/>
      <c r="I535" s="231"/>
      <c r="J535" s="42"/>
      <c r="K535" s="42"/>
      <c r="L535" s="46"/>
      <c r="M535" s="232"/>
      <c r="N535" s="23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174</v>
      </c>
      <c r="AU535" s="19" t="s">
        <v>88</v>
      </c>
    </row>
    <row r="536" s="2" customFormat="1" ht="37.8" customHeight="1">
      <c r="A536" s="40"/>
      <c r="B536" s="41"/>
      <c r="C536" s="216" t="s">
        <v>675</v>
      </c>
      <c r="D536" s="216" t="s">
        <v>167</v>
      </c>
      <c r="E536" s="217" t="s">
        <v>676</v>
      </c>
      <c r="F536" s="218" t="s">
        <v>677</v>
      </c>
      <c r="G536" s="219" t="s">
        <v>221</v>
      </c>
      <c r="H536" s="220">
        <v>12.050000000000001</v>
      </c>
      <c r="I536" s="221"/>
      <c r="J536" s="222">
        <f>ROUND(I536*H536,2)</f>
        <v>0</v>
      </c>
      <c r="K536" s="218" t="s">
        <v>171</v>
      </c>
      <c r="L536" s="46"/>
      <c r="M536" s="223" t="s">
        <v>19</v>
      </c>
      <c r="N536" s="224" t="s">
        <v>48</v>
      </c>
      <c r="O536" s="86"/>
      <c r="P536" s="225">
        <f>O536*H536</f>
        <v>0</v>
      </c>
      <c r="Q536" s="225">
        <v>0.00042999999999999999</v>
      </c>
      <c r="R536" s="225">
        <f>Q536*H536</f>
        <v>0.0051815000000000003</v>
      </c>
      <c r="S536" s="225">
        <v>0</v>
      </c>
      <c r="T536" s="226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27" t="s">
        <v>311</v>
      </c>
      <c r="AT536" s="227" t="s">
        <v>167</v>
      </c>
      <c r="AU536" s="227" t="s">
        <v>88</v>
      </c>
      <c r="AY536" s="19" t="s">
        <v>164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9" t="s">
        <v>88</v>
      </c>
      <c r="BK536" s="228">
        <f>ROUND(I536*H536,2)</f>
        <v>0</v>
      </c>
      <c r="BL536" s="19" t="s">
        <v>311</v>
      </c>
      <c r="BM536" s="227" t="s">
        <v>678</v>
      </c>
    </row>
    <row r="537" s="2" customFormat="1">
      <c r="A537" s="40"/>
      <c r="B537" s="41"/>
      <c r="C537" s="42"/>
      <c r="D537" s="229" t="s">
        <v>174</v>
      </c>
      <c r="E537" s="42"/>
      <c r="F537" s="230" t="s">
        <v>679</v>
      </c>
      <c r="G537" s="42"/>
      <c r="H537" s="42"/>
      <c r="I537" s="231"/>
      <c r="J537" s="42"/>
      <c r="K537" s="42"/>
      <c r="L537" s="46"/>
      <c r="M537" s="232"/>
      <c r="N537" s="233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174</v>
      </c>
      <c r="AU537" s="19" t="s">
        <v>88</v>
      </c>
    </row>
    <row r="538" s="13" customFormat="1">
      <c r="A538" s="13"/>
      <c r="B538" s="234"/>
      <c r="C538" s="235"/>
      <c r="D538" s="236" t="s">
        <v>176</v>
      </c>
      <c r="E538" s="237" t="s">
        <v>19</v>
      </c>
      <c r="F538" s="238" t="s">
        <v>680</v>
      </c>
      <c r="G538" s="235"/>
      <c r="H538" s="239">
        <v>6.46</v>
      </c>
      <c r="I538" s="240"/>
      <c r="J538" s="235"/>
      <c r="K538" s="235"/>
      <c r="L538" s="241"/>
      <c r="M538" s="242"/>
      <c r="N538" s="243"/>
      <c r="O538" s="243"/>
      <c r="P538" s="243"/>
      <c r="Q538" s="243"/>
      <c r="R538" s="243"/>
      <c r="S538" s="243"/>
      <c r="T538" s="24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5" t="s">
        <v>176</v>
      </c>
      <c r="AU538" s="245" t="s">
        <v>88</v>
      </c>
      <c r="AV538" s="13" t="s">
        <v>88</v>
      </c>
      <c r="AW538" s="13" t="s">
        <v>37</v>
      </c>
      <c r="AX538" s="13" t="s">
        <v>76</v>
      </c>
      <c r="AY538" s="245" t="s">
        <v>164</v>
      </c>
    </row>
    <row r="539" s="13" customFormat="1">
      <c r="A539" s="13"/>
      <c r="B539" s="234"/>
      <c r="C539" s="235"/>
      <c r="D539" s="236" t="s">
        <v>176</v>
      </c>
      <c r="E539" s="237" t="s">
        <v>19</v>
      </c>
      <c r="F539" s="238" t="s">
        <v>681</v>
      </c>
      <c r="G539" s="235"/>
      <c r="H539" s="239">
        <v>5.5899999999999999</v>
      </c>
      <c r="I539" s="240"/>
      <c r="J539" s="235"/>
      <c r="K539" s="235"/>
      <c r="L539" s="241"/>
      <c r="M539" s="242"/>
      <c r="N539" s="243"/>
      <c r="O539" s="243"/>
      <c r="P539" s="243"/>
      <c r="Q539" s="243"/>
      <c r="R539" s="243"/>
      <c r="S539" s="243"/>
      <c r="T539" s="24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5" t="s">
        <v>176</v>
      </c>
      <c r="AU539" s="245" t="s">
        <v>88</v>
      </c>
      <c r="AV539" s="13" t="s">
        <v>88</v>
      </c>
      <c r="AW539" s="13" t="s">
        <v>37</v>
      </c>
      <c r="AX539" s="13" t="s">
        <v>76</v>
      </c>
      <c r="AY539" s="245" t="s">
        <v>164</v>
      </c>
    </row>
    <row r="540" s="15" customFormat="1">
      <c r="A540" s="15"/>
      <c r="B540" s="256"/>
      <c r="C540" s="257"/>
      <c r="D540" s="236" t="s">
        <v>176</v>
      </c>
      <c r="E540" s="258" t="s">
        <v>19</v>
      </c>
      <c r="F540" s="259" t="s">
        <v>185</v>
      </c>
      <c r="G540" s="257"/>
      <c r="H540" s="260">
        <v>12.050000000000001</v>
      </c>
      <c r="I540" s="261"/>
      <c r="J540" s="257"/>
      <c r="K540" s="257"/>
      <c r="L540" s="262"/>
      <c r="M540" s="263"/>
      <c r="N540" s="264"/>
      <c r="O540" s="264"/>
      <c r="P540" s="264"/>
      <c r="Q540" s="264"/>
      <c r="R540" s="264"/>
      <c r="S540" s="264"/>
      <c r="T540" s="26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6" t="s">
        <v>176</v>
      </c>
      <c r="AU540" s="266" t="s">
        <v>88</v>
      </c>
      <c r="AV540" s="15" t="s">
        <v>172</v>
      </c>
      <c r="AW540" s="15" t="s">
        <v>37</v>
      </c>
      <c r="AX540" s="15" t="s">
        <v>83</v>
      </c>
      <c r="AY540" s="266" t="s">
        <v>164</v>
      </c>
    </row>
    <row r="541" s="2" customFormat="1" ht="24.15" customHeight="1">
      <c r="A541" s="40"/>
      <c r="B541" s="41"/>
      <c r="C541" s="216" t="s">
        <v>682</v>
      </c>
      <c r="D541" s="216" t="s">
        <v>167</v>
      </c>
      <c r="E541" s="217" t="s">
        <v>683</v>
      </c>
      <c r="F541" s="218" t="s">
        <v>684</v>
      </c>
      <c r="G541" s="219" t="s">
        <v>170</v>
      </c>
      <c r="H541" s="220">
        <v>9.5199999999999996</v>
      </c>
      <c r="I541" s="221"/>
      <c r="J541" s="222">
        <f>ROUND(I541*H541,2)</f>
        <v>0</v>
      </c>
      <c r="K541" s="218" t="s">
        <v>171</v>
      </c>
      <c r="L541" s="46"/>
      <c r="M541" s="223" t="s">
        <v>19</v>
      </c>
      <c r="N541" s="224" t="s">
        <v>48</v>
      </c>
      <c r="O541" s="86"/>
      <c r="P541" s="225">
        <f>O541*H541</f>
        <v>0</v>
      </c>
      <c r="Q541" s="225">
        <v>0</v>
      </c>
      <c r="R541" s="225">
        <f>Q541*H541</f>
        <v>0</v>
      </c>
      <c r="S541" s="225">
        <v>0.083169999999999994</v>
      </c>
      <c r="T541" s="226">
        <f>S541*H541</f>
        <v>0.79177839999999988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27" t="s">
        <v>311</v>
      </c>
      <c r="AT541" s="227" t="s">
        <v>167</v>
      </c>
      <c r="AU541" s="227" t="s">
        <v>88</v>
      </c>
      <c r="AY541" s="19" t="s">
        <v>164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9" t="s">
        <v>88</v>
      </c>
      <c r="BK541" s="228">
        <f>ROUND(I541*H541,2)</f>
        <v>0</v>
      </c>
      <c r="BL541" s="19" t="s">
        <v>311</v>
      </c>
      <c r="BM541" s="227" t="s">
        <v>685</v>
      </c>
    </row>
    <row r="542" s="2" customFormat="1">
      <c r="A542" s="40"/>
      <c r="B542" s="41"/>
      <c r="C542" s="42"/>
      <c r="D542" s="229" t="s">
        <v>174</v>
      </c>
      <c r="E542" s="42"/>
      <c r="F542" s="230" t="s">
        <v>686</v>
      </c>
      <c r="G542" s="42"/>
      <c r="H542" s="42"/>
      <c r="I542" s="231"/>
      <c r="J542" s="42"/>
      <c r="K542" s="42"/>
      <c r="L542" s="46"/>
      <c r="M542" s="232"/>
      <c r="N542" s="23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174</v>
      </c>
      <c r="AU542" s="19" t="s">
        <v>88</v>
      </c>
    </row>
    <row r="543" s="13" customFormat="1">
      <c r="A543" s="13"/>
      <c r="B543" s="234"/>
      <c r="C543" s="235"/>
      <c r="D543" s="236" t="s">
        <v>176</v>
      </c>
      <c r="E543" s="237" t="s">
        <v>19</v>
      </c>
      <c r="F543" s="238" t="s">
        <v>240</v>
      </c>
      <c r="G543" s="235"/>
      <c r="H543" s="239">
        <v>6.5099999999999998</v>
      </c>
      <c r="I543" s="240"/>
      <c r="J543" s="235"/>
      <c r="K543" s="235"/>
      <c r="L543" s="241"/>
      <c r="M543" s="242"/>
      <c r="N543" s="243"/>
      <c r="O543" s="243"/>
      <c r="P543" s="243"/>
      <c r="Q543" s="243"/>
      <c r="R543" s="243"/>
      <c r="S543" s="243"/>
      <c r="T543" s="24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5" t="s">
        <v>176</v>
      </c>
      <c r="AU543" s="245" t="s">
        <v>88</v>
      </c>
      <c r="AV543" s="13" t="s">
        <v>88</v>
      </c>
      <c r="AW543" s="13" t="s">
        <v>37</v>
      </c>
      <c r="AX543" s="13" t="s">
        <v>76</v>
      </c>
      <c r="AY543" s="245" t="s">
        <v>164</v>
      </c>
    </row>
    <row r="544" s="13" customFormat="1">
      <c r="A544" s="13"/>
      <c r="B544" s="234"/>
      <c r="C544" s="235"/>
      <c r="D544" s="236" t="s">
        <v>176</v>
      </c>
      <c r="E544" s="237" t="s">
        <v>19</v>
      </c>
      <c r="F544" s="238" t="s">
        <v>238</v>
      </c>
      <c r="G544" s="235"/>
      <c r="H544" s="239">
        <v>2.1600000000000001</v>
      </c>
      <c r="I544" s="240"/>
      <c r="J544" s="235"/>
      <c r="K544" s="235"/>
      <c r="L544" s="241"/>
      <c r="M544" s="242"/>
      <c r="N544" s="243"/>
      <c r="O544" s="243"/>
      <c r="P544" s="243"/>
      <c r="Q544" s="243"/>
      <c r="R544" s="243"/>
      <c r="S544" s="243"/>
      <c r="T544" s="24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5" t="s">
        <v>176</v>
      </c>
      <c r="AU544" s="245" t="s">
        <v>88</v>
      </c>
      <c r="AV544" s="13" t="s">
        <v>88</v>
      </c>
      <c r="AW544" s="13" t="s">
        <v>37</v>
      </c>
      <c r="AX544" s="13" t="s">
        <v>76</v>
      </c>
      <c r="AY544" s="245" t="s">
        <v>164</v>
      </c>
    </row>
    <row r="545" s="13" customFormat="1">
      <c r="A545" s="13"/>
      <c r="B545" s="234"/>
      <c r="C545" s="235"/>
      <c r="D545" s="236" t="s">
        <v>176</v>
      </c>
      <c r="E545" s="237" t="s">
        <v>19</v>
      </c>
      <c r="F545" s="238" t="s">
        <v>687</v>
      </c>
      <c r="G545" s="235"/>
      <c r="H545" s="239">
        <v>0.84999999999999998</v>
      </c>
      <c r="I545" s="240"/>
      <c r="J545" s="235"/>
      <c r="K545" s="235"/>
      <c r="L545" s="241"/>
      <c r="M545" s="242"/>
      <c r="N545" s="243"/>
      <c r="O545" s="243"/>
      <c r="P545" s="243"/>
      <c r="Q545" s="243"/>
      <c r="R545" s="243"/>
      <c r="S545" s="243"/>
      <c r="T545" s="24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5" t="s">
        <v>176</v>
      </c>
      <c r="AU545" s="245" t="s">
        <v>88</v>
      </c>
      <c r="AV545" s="13" t="s">
        <v>88</v>
      </c>
      <c r="AW545" s="13" t="s">
        <v>37</v>
      </c>
      <c r="AX545" s="13" t="s">
        <v>76</v>
      </c>
      <c r="AY545" s="245" t="s">
        <v>164</v>
      </c>
    </row>
    <row r="546" s="15" customFormat="1">
      <c r="A546" s="15"/>
      <c r="B546" s="256"/>
      <c r="C546" s="257"/>
      <c r="D546" s="236" t="s">
        <v>176</v>
      </c>
      <c r="E546" s="258" t="s">
        <v>19</v>
      </c>
      <c r="F546" s="259" t="s">
        <v>185</v>
      </c>
      <c r="G546" s="257"/>
      <c r="H546" s="260">
        <v>9.5199999999999996</v>
      </c>
      <c r="I546" s="261"/>
      <c r="J546" s="257"/>
      <c r="K546" s="257"/>
      <c r="L546" s="262"/>
      <c r="M546" s="263"/>
      <c r="N546" s="264"/>
      <c r="O546" s="264"/>
      <c r="P546" s="264"/>
      <c r="Q546" s="264"/>
      <c r="R546" s="264"/>
      <c r="S546" s="264"/>
      <c r="T546" s="26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6" t="s">
        <v>176</v>
      </c>
      <c r="AU546" s="266" t="s">
        <v>88</v>
      </c>
      <c r="AV546" s="15" t="s">
        <v>172</v>
      </c>
      <c r="AW546" s="15" t="s">
        <v>37</v>
      </c>
      <c r="AX546" s="15" t="s">
        <v>83</v>
      </c>
      <c r="AY546" s="266" t="s">
        <v>164</v>
      </c>
    </row>
    <row r="547" s="2" customFormat="1" ht="37.8" customHeight="1">
      <c r="A547" s="40"/>
      <c r="B547" s="41"/>
      <c r="C547" s="216" t="s">
        <v>688</v>
      </c>
      <c r="D547" s="216" t="s">
        <v>167</v>
      </c>
      <c r="E547" s="217" t="s">
        <v>689</v>
      </c>
      <c r="F547" s="218" t="s">
        <v>690</v>
      </c>
      <c r="G547" s="219" t="s">
        <v>170</v>
      </c>
      <c r="H547" s="220">
        <v>15.948</v>
      </c>
      <c r="I547" s="221"/>
      <c r="J547" s="222">
        <f>ROUND(I547*H547,2)</f>
        <v>0</v>
      </c>
      <c r="K547" s="218" t="s">
        <v>171</v>
      </c>
      <c r="L547" s="46"/>
      <c r="M547" s="223" t="s">
        <v>19</v>
      </c>
      <c r="N547" s="224" t="s">
        <v>48</v>
      </c>
      <c r="O547" s="86"/>
      <c r="P547" s="225">
        <f>O547*H547</f>
        <v>0</v>
      </c>
      <c r="Q547" s="225">
        <v>0.0063</v>
      </c>
      <c r="R547" s="225">
        <f>Q547*H547</f>
        <v>0.1004724</v>
      </c>
      <c r="S547" s="225">
        <v>0</v>
      </c>
      <c r="T547" s="22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27" t="s">
        <v>311</v>
      </c>
      <c r="AT547" s="227" t="s">
        <v>167</v>
      </c>
      <c r="AU547" s="227" t="s">
        <v>88</v>
      </c>
      <c r="AY547" s="19" t="s">
        <v>164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9" t="s">
        <v>88</v>
      </c>
      <c r="BK547" s="228">
        <f>ROUND(I547*H547,2)</f>
        <v>0</v>
      </c>
      <c r="BL547" s="19" t="s">
        <v>311</v>
      </c>
      <c r="BM547" s="227" t="s">
        <v>691</v>
      </c>
    </row>
    <row r="548" s="2" customFormat="1">
      <c r="A548" s="40"/>
      <c r="B548" s="41"/>
      <c r="C548" s="42"/>
      <c r="D548" s="229" t="s">
        <v>174</v>
      </c>
      <c r="E548" s="42"/>
      <c r="F548" s="230" t="s">
        <v>692</v>
      </c>
      <c r="G548" s="42"/>
      <c r="H548" s="42"/>
      <c r="I548" s="231"/>
      <c r="J548" s="42"/>
      <c r="K548" s="42"/>
      <c r="L548" s="46"/>
      <c r="M548" s="232"/>
      <c r="N548" s="23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174</v>
      </c>
      <c r="AU548" s="19" t="s">
        <v>88</v>
      </c>
    </row>
    <row r="549" s="14" customFormat="1">
      <c r="A549" s="14"/>
      <c r="B549" s="246"/>
      <c r="C549" s="247"/>
      <c r="D549" s="236" t="s">
        <v>176</v>
      </c>
      <c r="E549" s="248" t="s">
        <v>19</v>
      </c>
      <c r="F549" s="249" t="s">
        <v>236</v>
      </c>
      <c r="G549" s="247"/>
      <c r="H549" s="248" t="s">
        <v>19</v>
      </c>
      <c r="I549" s="250"/>
      <c r="J549" s="247"/>
      <c r="K549" s="247"/>
      <c r="L549" s="251"/>
      <c r="M549" s="252"/>
      <c r="N549" s="253"/>
      <c r="O549" s="253"/>
      <c r="P549" s="253"/>
      <c r="Q549" s="253"/>
      <c r="R549" s="253"/>
      <c r="S549" s="253"/>
      <c r="T549" s="25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5" t="s">
        <v>176</v>
      </c>
      <c r="AU549" s="255" t="s">
        <v>88</v>
      </c>
      <c r="AV549" s="14" t="s">
        <v>83</v>
      </c>
      <c r="AW549" s="14" t="s">
        <v>37</v>
      </c>
      <c r="AX549" s="14" t="s">
        <v>76</v>
      </c>
      <c r="AY549" s="255" t="s">
        <v>164</v>
      </c>
    </row>
    <row r="550" s="13" customFormat="1">
      <c r="A550" s="13"/>
      <c r="B550" s="234"/>
      <c r="C550" s="235"/>
      <c r="D550" s="236" t="s">
        <v>176</v>
      </c>
      <c r="E550" s="237" t="s">
        <v>19</v>
      </c>
      <c r="F550" s="238" t="s">
        <v>237</v>
      </c>
      <c r="G550" s="235"/>
      <c r="H550" s="239">
        <v>7.2779999999999996</v>
      </c>
      <c r="I550" s="240"/>
      <c r="J550" s="235"/>
      <c r="K550" s="235"/>
      <c r="L550" s="241"/>
      <c r="M550" s="242"/>
      <c r="N550" s="243"/>
      <c r="O550" s="243"/>
      <c r="P550" s="243"/>
      <c r="Q550" s="243"/>
      <c r="R550" s="243"/>
      <c r="S550" s="243"/>
      <c r="T550" s="24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5" t="s">
        <v>176</v>
      </c>
      <c r="AU550" s="245" t="s">
        <v>88</v>
      </c>
      <c r="AV550" s="13" t="s">
        <v>88</v>
      </c>
      <c r="AW550" s="13" t="s">
        <v>37</v>
      </c>
      <c r="AX550" s="13" t="s">
        <v>76</v>
      </c>
      <c r="AY550" s="245" t="s">
        <v>164</v>
      </c>
    </row>
    <row r="551" s="13" customFormat="1">
      <c r="A551" s="13"/>
      <c r="B551" s="234"/>
      <c r="C551" s="235"/>
      <c r="D551" s="236" t="s">
        <v>176</v>
      </c>
      <c r="E551" s="237" t="s">
        <v>19</v>
      </c>
      <c r="F551" s="238" t="s">
        <v>238</v>
      </c>
      <c r="G551" s="235"/>
      <c r="H551" s="239">
        <v>2.1600000000000001</v>
      </c>
      <c r="I551" s="240"/>
      <c r="J551" s="235"/>
      <c r="K551" s="235"/>
      <c r="L551" s="241"/>
      <c r="M551" s="242"/>
      <c r="N551" s="243"/>
      <c r="O551" s="243"/>
      <c r="P551" s="243"/>
      <c r="Q551" s="243"/>
      <c r="R551" s="243"/>
      <c r="S551" s="243"/>
      <c r="T551" s="24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5" t="s">
        <v>176</v>
      </c>
      <c r="AU551" s="245" t="s">
        <v>88</v>
      </c>
      <c r="AV551" s="13" t="s">
        <v>88</v>
      </c>
      <c r="AW551" s="13" t="s">
        <v>37</v>
      </c>
      <c r="AX551" s="13" t="s">
        <v>76</v>
      </c>
      <c r="AY551" s="245" t="s">
        <v>164</v>
      </c>
    </row>
    <row r="552" s="14" customFormat="1">
      <c r="A552" s="14"/>
      <c r="B552" s="246"/>
      <c r="C552" s="247"/>
      <c r="D552" s="236" t="s">
        <v>176</v>
      </c>
      <c r="E552" s="248" t="s">
        <v>19</v>
      </c>
      <c r="F552" s="249" t="s">
        <v>239</v>
      </c>
      <c r="G552" s="247"/>
      <c r="H552" s="248" t="s">
        <v>19</v>
      </c>
      <c r="I552" s="250"/>
      <c r="J552" s="247"/>
      <c r="K552" s="247"/>
      <c r="L552" s="251"/>
      <c r="M552" s="252"/>
      <c r="N552" s="253"/>
      <c r="O552" s="253"/>
      <c r="P552" s="253"/>
      <c r="Q552" s="253"/>
      <c r="R552" s="253"/>
      <c r="S552" s="253"/>
      <c r="T552" s="25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5" t="s">
        <v>176</v>
      </c>
      <c r="AU552" s="255" t="s">
        <v>88</v>
      </c>
      <c r="AV552" s="14" t="s">
        <v>83</v>
      </c>
      <c r="AW552" s="14" t="s">
        <v>37</v>
      </c>
      <c r="AX552" s="14" t="s">
        <v>76</v>
      </c>
      <c r="AY552" s="255" t="s">
        <v>164</v>
      </c>
    </row>
    <row r="553" s="13" customFormat="1">
      <c r="A553" s="13"/>
      <c r="B553" s="234"/>
      <c r="C553" s="235"/>
      <c r="D553" s="236" t="s">
        <v>176</v>
      </c>
      <c r="E553" s="237" t="s">
        <v>19</v>
      </c>
      <c r="F553" s="238" t="s">
        <v>240</v>
      </c>
      <c r="G553" s="235"/>
      <c r="H553" s="239">
        <v>6.5099999999999998</v>
      </c>
      <c r="I553" s="240"/>
      <c r="J553" s="235"/>
      <c r="K553" s="235"/>
      <c r="L553" s="241"/>
      <c r="M553" s="242"/>
      <c r="N553" s="243"/>
      <c r="O553" s="243"/>
      <c r="P553" s="243"/>
      <c r="Q553" s="243"/>
      <c r="R553" s="243"/>
      <c r="S553" s="243"/>
      <c r="T553" s="24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5" t="s">
        <v>176</v>
      </c>
      <c r="AU553" s="245" t="s">
        <v>88</v>
      </c>
      <c r="AV553" s="13" t="s">
        <v>88</v>
      </c>
      <c r="AW553" s="13" t="s">
        <v>37</v>
      </c>
      <c r="AX553" s="13" t="s">
        <v>76</v>
      </c>
      <c r="AY553" s="245" t="s">
        <v>164</v>
      </c>
    </row>
    <row r="554" s="15" customFormat="1">
      <c r="A554" s="15"/>
      <c r="B554" s="256"/>
      <c r="C554" s="257"/>
      <c r="D554" s="236" t="s">
        <v>176</v>
      </c>
      <c r="E554" s="258" t="s">
        <v>19</v>
      </c>
      <c r="F554" s="259" t="s">
        <v>185</v>
      </c>
      <c r="G554" s="257"/>
      <c r="H554" s="260">
        <v>15.948</v>
      </c>
      <c r="I554" s="261"/>
      <c r="J554" s="257"/>
      <c r="K554" s="257"/>
      <c r="L554" s="262"/>
      <c r="M554" s="263"/>
      <c r="N554" s="264"/>
      <c r="O554" s="264"/>
      <c r="P554" s="264"/>
      <c r="Q554" s="264"/>
      <c r="R554" s="264"/>
      <c r="S554" s="264"/>
      <c r="T554" s="26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6" t="s">
        <v>176</v>
      </c>
      <c r="AU554" s="266" t="s">
        <v>88</v>
      </c>
      <c r="AV554" s="15" t="s">
        <v>172</v>
      </c>
      <c r="AW554" s="15" t="s">
        <v>37</v>
      </c>
      <c r="AX554" s="15" t="s">
        <v>83</v>
      </c>
      <c r="AY554" s="266" t="s">
        <v>164</v>
      </c>
    </row>
    <row r="555" s="2" customFormat="1" ht="24.15" customHeight="1">
      <c r="A555" s="40"/>
      <c r="B555" s="41"/>
      <c r="C555" s="278" t="s">
        <v>693</v>
      </c>
      <c r="D555" s="278" t="s">
        <v>250</v>
      </c>
      <c r="E555" s="279" t="s">
        <v>694</v>
      </c>
      <c r="F555" s="280" t="s">
        <v>695</v>
      </c>
      <c r="G555" s="281" t="s">
        <v>170</v>
      </c>
      <c r="H555" s="282">
        <v>19.449000000000002</v>
      </c>
      <c r="I555" s="283"/>
      <c r="J555" s="284">
        <f>ROUND(I555*H555,2)</f>
        <v>0</v>
      </c>
      <c r="K555" s="280" t="s">
        <v>171</v>
      </c>
      <c r="L555" s="285"/>
      <c r="M555" s="286" t="s">
        <v>19</v>
      </c>
      <c r="N555" s="287" t="s">
        <v>48</v>
      </c>
      <c r="O555" s="86"/>
      <c r="P555" s="225">
        <f>O555*H555</f>
        <v>0</v>
      </c>
      <c r="Q555" s="225">
        <v>0.017999999999999999</v>
      </c>
      <c r="R555" s="225">
        <f>Q555*H555</f>
        <v>0.350082</v>
      </c>
      <c r="S555" s="225">
        <v>0</v>
      </c>
      <c r="T555" s="226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27" t="s">
        <v>397</v>
      </c>
      <c r="AT555" s="227" t="s">
        <v>250</v>
      </c>
      <c r="AU555" s="227" t="s">
        <v>88</v>
      </c>
      <c r="AY555" s="19" t="s">
        <v>164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9" t="s">
        <v>88</v>
      </c>
      <c r="BK555" s="228">
        <f>ROUND(I555*H555,2)</f>
        <v>0</v>
      </c>
      <c r="BL555" s="19" t="s">
        <v>311</v>
      </c>
      <c r="BM555" s="227" t="s">
        <v>696</v>
      </c>
    </row>
    <row r="556" s="2" customFormat="1">
      <c r="A556" s="40"/>
      <c r="B556" s="41"/>
      <c r="C556" s="42"/>
      <c r="D556" s="229" t="s">
        <v>174</v>
      </c>
      <c r="E556" s="42"/>
      <c r="F556" s="230" t="s">
        <v>697</v>
      </c>
      <c r="G556" s="42"/>
      <c r="H556" s="42"/>
      <c r="I556" s="231"/>
      <c r="J556" s="42"/>
      <c r="K556" s="42"/>
      <c r="L556" s="46"/>
      <c r="M556" s="232"/>
      <c r="N556" s="233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174</v>
      </c>
      <c r="AU556" s="19" t="s">
        <v>88</v>
      </c>
    </row>
    <row r="557" s="13" customFormat="1">
      <c r="A557" s="13"/>
      <c r="B557" s="234"/>
      <c r="C557" s="235"/>
      <c r="D557" s="236" t="s">
        <v>176</v>
      </c>
      <c r="E557" s="237" t="s">
        <v>19</v>
      </c>
      <c r="F557" s="238" t="s">
        <v>698</v>
      </c>
      <c r="G557" s="235"/>
      <c r="H557" s="239">
        <v>15.948</v>
      </c>
      <c r="I557" s="240"/>
      <c r="J557" s="235"/>
      <c r="K557" s="235"/>
      <c r="L557" s="241"/>
      <c r="M557" s="242"/>
      <c r="N557" s="243"/>
      <c r="O557" s="243"/>
      <c r="P557" s="243"/>
      <c r="Q557" s="243"/>
      <c r="R557" s="243"/>
      <c r="S557" s="243"/>
      <c r="T557" s="24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5" t="s">
        <v>176</v>
      </c>
      <c r="AU557" s="245" t="s">
        <v>88</v>
      </c>
      <c r="AV557" s="13" t="s">
        <v>88</v>
      </c>
      <c r="AW557" s="13" t="s">
        <v>37</v>
      </c>
      <c r="AX557" s="13" t="s">
        <v>76</v>
      </c>
      <c r="AY557" s="245" t="s">
        <v>164</v>
      </c>
    </row>
    <row r="558" s="13" customFormat="1">
      <c r="A558" s="13"/>
      <c r="B558" s="234"/>
      <c r="C558" s="235"/>
      <c r="D558" s="236" t="s">
        <v>176</v>
      </c>
      <c r="E558" s="237" t="s">
        <v>19</v>
      </c>
      <c r="F558" s="238" t="s">
        <v>699</v>
      </c>
      <c r="G558" s="235"/>
      <c r="H558" s="239">
        <v>0.96399999999999997</v>
      </c>
      <c r="I558" s="240"/>
      <c r="J558" s="235"/>
      <c r="K558" s="235"/>
      <c r="L558" s="241"/>
      <c r="M558" s="242"/>
      <c r="N558" s="243"/>
      <c r="O558" s="243"/>
      <c r="P558" s="243"/>
      <c r="Q558" s="243"/>
      <c r="R558" s="243"/>
      <c r="S558" s="243"/>
      <c r="T558" s="24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5" t="s">
        <v>176</v>
      </c>
      <c r="AU558" s="245" t="s">
        <v>88</v>
      </c>
      <c r="AV558" s="13" t="s">
        <v>88</v>
      </c>
      <c r="AW558" s="13" t="s">
        <v>37</v>
      </c>
      <c r="AX558" s="13" t="s">
        <v>76</v>
      </c>
      <c r="AY558" s="245" t="s">
        <v>164</v>
      </c>
    </row>
    <row r="559" s="15" customFormat="1">
      <c r="A559" s="15"/>
      <c r="B559" s="256"/>
      <c r="C559" s="257"/>
      <c r="D559" s="236" t="s">
        <v>176</v>
      </c>
      <c r="E559" s="258" t="s">
        <v>19</v>
      </c>
      <c r="F559" s="259" t="s">
        <v>185</v>
      </c>
      <c r="G559" s="257"/>
      <c r="H559" s="260">
        <v>16.911999999999999</v>
      </c>
      <c r="I559" s="261"/>
      <c r="J559" s="257"/>
      <c r="K559" s="257"/>
      <c r="L559" s="262"/>
      <c r="M559" s="263"/>
      <c r="N559" s="264"/>
      <c r="O559" s="264"/>
      <c r="P559" s="264"/>
      <c r="Q559" s="264"/>
      <c r="R559" s="264"/>
      <c r="S559" s="264"/>
      <c r="T559" s="26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6" t="s">
        <v>176</v>
      </c>
      <c r="AU559" s="266" t="s">
        <v>88</v>
      </c>
      <c r="AV559" s="15" t="s">
        <v>172</v>
      </c>
      <c r="AW559" s="15" t="s">
        <v>37</v>
      </c>
      <c r="AX559" s="15" t="s">
        <v>83</v>
      </c>
      <c r="AY559" s="266" t="s">
        <v>164</v>
      </c>
    </row>
    <row r="560" s="13" customFormat="1">
      <c r="A560" s="13"/>
      <c r="B560" s="234"/>
      <c r="C560" s="235"/>
      <c r="D560" s="236" t="s">
        <v>176</v>
      </c>
      <c r="E560" s="235"/>
      <c r="F560" s="238" t="s">
        <v>700</v>
      </c>
      <c r="G560" s="235"/>
      <c r="H560" s="239">
        <v>19.449000000000002</v>
      </c>
      <c r="I560" s="240"/>
      <c r="J560" s="235"/>
      <c r="K560" s="235"/>
      <c r="L560" s="241"/>
      <c r="M560" s="242"/>
      <c r="N560" s="243"/>
      <c r="O560" s="243"/>
      <c r="P560" s="243"/>
      <c r="Q560" s="243"/>
      <c r="R560" s="243"/>
      <c r="S560" s="243"/>
      <c r="T560" s="24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5" t="s">
        <v>176</v>
      </c>
      <c r="AU560" s="245" t="s">
        <v>88</v>
      </c>
      <c r="AV560" s="13" t="s">
        <v>88</v>
      </c>
      <c r="AW560" s="13" t="s">
        <v>4</v>
      </c>
      <c r="AX560" s="13" t="s">
        <v>83</v>
      </c>
      <c r="AY560" s="245" t="s">
        <v>164</v>
      </c>
    </row>
    <row r="561" s="2" customFormat="1" ht="24.15" customHeight="1">
      <c r="A561" s="40"/>
      <c r="B561" s="41"/>
      <c r="C561" s="216" t="s">
        <v>701</v>
      </c>
      <c r="D561" s="216" t="s">
        <v>167</v>
      </c>
      <c r="E561" s="217" t="s">
        <v>702</v>
      </c>
      <c r="F561" s="218" t="s">
        <v>703</v>
      </c>
      <c r="G561" s="219" t="s">
        <v>170</v>
      </c>
      <c r="H561" s="220">
        <v>6.5099999999999998</v>
      </c>
      <c r="I561" s="221"/>
      <c r="J561" s="222">
        <f>ROUND(I561*H561,2)</f>
        <v>0</v>
      </c>
      <c r="K561" s="218" t="s">
        <v>171</v>
      </c>
      <c r="L561" s="46"/>
      <c r="M561" s="223" t="s">
        <v>19</v>
      </c>
      <c r="N561" s="224" t="s">
        <v>48</v>
      </c>
      <c r="O561" s="86"/>
      <c r="P561" s="225">
        <f>O561*H561</f>
        <v>0</v>
      </c>
      <c r="Q561" s="225">
        <v>0.0015</v>
      </c>
      <c r="R561" s="225">
        <f>Q561*H561</f>
        <v>0.0097649999999999994</v>
      </c>
      <c r="S561" s="225">
        <v>0</v>
      </c>
      <c r="T561" s="22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27" t="s">
        <v>311</v>
      </c>
      <c r="AT561" s="227" t="s">
        <v>167</v>
      </c>
      <c r="AU561" s="227" t="s">
        <v>88</v>
      </c>
      <c r="AY561" s="19" t="s">
        <v>164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9" t="s">
        <v>88</v>
      </c>
      <c r="BK561" s="228">
        <f>ROUND(I561*H561,2)</f>
        <v>0</v>
      </c>
      <c r="BL561" s="19" t="s">
        <v>311</v>
      </c>
      <c r="BM561" s="227" t="s">
        <v>704</v>
      </c>
    </row>
    <row r="562" s="2" customFormat="1">
      <c r="A562" s="40"/>
      <c r="B562" s="41"/>
      <c r="C562" s="42"/>
      <c r="D562" s="229" t="s">
        <v>174</v>
      </c>
      <c r="E562" s="42"/>
      <c r="F562" s="230" t="s">
        <v>705</v>
      </c>
      <c r="G562" s="42"/>
      <c r="H562" s="42"/>
      <c r="I562" s="231"/>
      <c r="J562" s="42"/>
      <c r="K562" s="42"/>
      <c r="L562" s="46"/>
      <c r="M562" s="232"/>
      <c r="N562" s="23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174</v>
      </c>
      <c r="AU562" s="19" t="s">
        <v>88</v>
      </c>
    </row>
    <row r="563" s="14" customFormat="1">
      <c r="A563" s="14"/>
      <c r="B563" s="246"/>
      <c r="C563" s="247"/>
      <c r="D563" s="236" t="s">
        <v>176</v>
      </c>
      <c r="E563" s="248" t="s">
        <v>19</v>
      </c>
      <c r="F563" s="249" t="s">
        <v>239</v>
      </c>
      <c r="G563" s="247"/>
      <c r="H563" s="248" t="s">
        <v>19</v>
      </c>
      <c r="I563" s="250"/>
      <c r="J563" s="247"/>
      <c r="K563" s="247"/>
      <c r="L563" s="251"/>
      <c r="M563" s="252"/>
      <c r="N563" s="253"/>
      <c r="O563" s="253"/>
      <c r="P563" s="253"/>
      <c r="Q563" s="253"/>
      <c r="R563" s="253"/>
      <c r="S563" s="253"/>
      <c r="T563" s="25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5" t="s">
        <v>176</v>
      </c>
      <c r="AU563" s="255" t="s">
        <v>88</v>
      </c>
      <c r="AV563" s="14" t="s">
        <v>83</v>
      </c>
      <c r="AW563" s="14" t="s">
        <v>37</v>
      </c>
      <c r="AX563" s="14" t="s">
        <v>76</v>
      </c>
      <c r="AY563" s="255" t="s">
        <v>164</v>
      </c>
    </row>
    <row r="564" s="13" customFormat="1">
      <c r="A564" s="13"/>
      <c r="B564" s="234"/>
      <c r="C564" s="235"/>
      <c r="D564" s="236" t="s">
        <v>176</v>
      </c>
      <c r="E564" s="237" t="s">
        <v>19</v>
      </c>
      <c r="F564" s="238" t="s">
        <v>240</v>
      </c>
      <c r="G564" s="235"/>
      <c r="H564" s="239">
        <v>6.5099999999999998</v>
      </c>
      <c r="I564" s="240"/>
      <c r="J564" s="235"/>
      <c r="K564" s="235"/>
      <c r="L564" s="241"/>
      <c r="M564" s="242"/>
      <c r="N564" s="243"/>
      <c r="O564" s="243"/>
      <c r="P564" s="243"/>
      <c r="Q564" s="243"/>
      <c r="R564" s="243"/>
      <c r="S564" s="243"/>
      <c r="T564" s="24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5" t="s">
        <v>176</v>
      </c>
      <c r="AU564" s="245" t="s">
        <v>88</v>
      </c>
      <c r="AV564" s="13" t="s">
        <v>88</v>
      </c>
      <c r="AW564" s="13" t="s">
        <v>37</v>
      </c>
      <c r="AX564" s="13" t="s">
        <v>83</v>
      </c>
      <c r="AY564" s="245" t="s">
        <v>164</v>
      </c>
    </row>
    <row r="565" s="2" customFormat="1" ht="24.15" customHeight="1">
      <c r="A565" s="40"/>
      <c r="B565" s="41"/>
      <c r="C565" s="216" t="s">
        <v>706</v>
      </c>
      <c r="D565" s="216" t="s">
        <v>167</v>
      </c>
      <c r="E565" s="217" t="s">
        <v>707</v>
      </c>
      <c r="F565" s="218" t="s">
        <v>708</v>
      </c>
      <c r="G565" s="219" t="s">
        <v>221</v>
      </c>
      <c r="H565" s="220">
        <v>12.050000000000001</v>
      </c>
      <c r="I565" s="221"/>
      <c r="J565" s="222">
        <f>ROUND(I565*H565,2)</f>
        <v>0</v>
      </c>
      <c r="K565" s="218" t="s">
        <v>171</v>
      </c>
      <c r="L565" s="46"/>
      <c r="M565" s="223" t="s">
        <v>19</v>
      </c>
      <c r="N565" s="224" t="s">
        <v>48</v>
      </c>
      <c r="O565" s="86"/>
      <c r="P565" s="225">
        <f>O565*H565</f>
        <v>0</v>
      </c>
      <c r="Q565" s="225">
        <v>0</v>
      </c>
      <c r="R565" s="225">
        <f>Q565*H565</f>
        <v>0</v>
      </c>
      <c r="S565" s="225">
        <v>0</v>
      </c>
      <c r="T565" s="22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7" t="s">
        <v>311</v>
      </c>
      <c r="AT565" s="227" t="s">
        <v>167</v>
      </c>
      <c r="AU565" s="227" t="s">
        <v>88</v>
      </c>
      <c r="AY565" s="19" t="s">
        <v>164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9" t="s">
        <v>88</v>
      </c>
      <c r="BK565" s="228">
        <f>ROUND(I565*H565,2)</f>
        <v>0</v>
      </c>
      <c r="BL565" s="19" t="s">
        <v>311</v>
      </c>
      <c r="BM565" s="227" t="s">
        <v>709</v>
      </c>
    </row>
    <row r="566" s="2" customFormat="1">
      <c r="A566" s="40"/>
      <c r="B566" s="41"/>
      <c r="C566" s="42"/>
      <c r="D566" s="229" t="s">
        <v>174</v>
      </c>
      <c r="E566" s="42"/>
      <c r="F566" s="230" t="s">
        <v>710</v>
      </c>
      <c r="G566" s="42"/>
      <c r="H566" s="42"/>
      <c r="I566" s="231"/>
      <c r="J566" s="42"/>
      <c r="K566" s="42"/>
      <c r="L566" s="46"/>
      <c r="M566" s="232"/>
      <c r="N566" s="23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174</v>
      </c>
      <c r="AU566" s="19" t="s">
        <v>88</v>
      </c>
    </row>
    <row r="567" s="14" customFormat="1">
      <c r="A567" s="14"/>
      <c r="B567" s="246"/>
      <c r="C567" s="247"/>
      <c r="D567" s="236" t="s">
        <v>176</v>
      </c>
      <c r="E567" s="248" t="s">
        <v>19</v>
      </c>
      <c r="F567" s="249" t="s">
        <v>711</v>
      </c>
      <c r="G567" s="247"/>
      <c r="H567" s="248" t="s">
        <v>19</v>
      </c>
      <c r="I567" s="250"/>
      <c r="J567" s="247"/>
      <c r="K567" s="247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176</v>
      </c>
      <c r="AU567" s="255" t="s">
        <v>88</v>
      </c>
      <c r="AV567" s="14" t="s">
        <v>83</v>
      </c>
      <c r="AW567" s="14" t="s">
        <v>37</v>
      </c>
      <c r="AX567" s="14" t="s">
        <v>76</v>
      </c>
      <c r="AY567" s="255" t="s">
        <v>164</v>
      </c>
    </row>
    <row r="568" s="13" customFormat="1">
      <c r="A568" s="13"/>
      <c r="B568" s="234"/>
      <c r="C568" s="235"/>
      <c r="D568" s="236" t="s">
        <v>176</v>
      </c>
      <c r="E568" s="237" t="s">
        <v>19</v>
      </c>
      <c r="F568" s="238" t="s">
        <v>712</v>
      </c>
      <c r="G568" s="235"/>
      <c r="H568" s="239">
        <v>12.050000000000001</v>
      </c>
      <c r="I568" s="240"/>
      <c r="J568" s="235"/>
      <c r="K568" s="235"/>
      <c r="L568" s="241"/>
      <c r="M568" s="242"/>
      <c r="N568" s="243"/>
      <c r="O568" s="243"/>
      <c r="P568" s="243"/>
      <c r="Q568" s="243"/>
      <c r="R568" s="243"/>
      <c r="S568" s="243"/>
      <c r="T568" s="24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5" t="s">
        <v>176</v>
      </c>
      <c r="AU568" s="245" t="s">
        <v>88</v>
      </c>
      <c r="AV568" s="13" t="s">
        <v>88</v>
      </c>
      <c r="AW568" s="13" t="s">
        <v>37</v>
      </c>
      <c r="AX568" s="13" t="s">
        <v>83</v>
      </c>
      <c r="AY568" s="245" t="s">
        <v>164</v>
      </c>
    </row>
    <row r="569" s="2" customFormat="1" ht="24.15" customHeight="1">
      <c r="A569" s="40"/>
      <c r="B569" s="41"/>
      <c r="C569" s="216" t="s">
        <v>713</v>
      </c>
      <c r="D569" s="216" t="s">
        <v>167</v>
      </c>
      <c r="E569" s="217" t="s">
        <v>714</v>
      </c>
      <c r="F569" s="218" t="s">
        <v>715</v>
      </c>
      <c r="G569" s="219" t="s">
        <v>246</v>
      </c>
      <c r="H569" s="220">
        <v>6</v>
      </c>
      <c r="I569" s="221"/>
      <c r="J569" s="222">
        <f>ROUND(I569*H569,2)</f>
        <v>0</v>
      </c>
      <c r="K569" s="218" t="s">
        <v>171</v>
      </c>
      <c r="L569" s="46"/>
      <c r="M569" s="223" t="s">
        <v>19</v>
      </c>
      <c r="N569" s="224" t="s">
        <v>48</v>
      </c>
      <c r="O569" s="86"/>
      <c r="P569" s="225">
        <f>O569*H569</f>
        <v>0</v>
      </c>
      <c r="Q569" s="225">
        <v>0.00021000000000000001</v>
      </c>
      <c r="R569" s="225">
        <f>Q569*H569</f>
        <v>0.0012600000000000001</v>
      </c>
      <c r="S569" s="225">
        <v>0</v>
      </c>
      <c r="T569" s="22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27" t="s">
        <v>311</v>
      </c>
      <c r="AT569" s="227" t="s">
        <v>167</v>
      </c>
      <c r="AU569" s="227" t="s">
        <v>88</v>
      </c>
      <c r="AY569" s="19" t="s">
        <v>164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9" t="s">
        <v>88</v>
      </c>
      <c r="BK569" s="228">
        <f>ROUND(I569*H569,2)</f>
        <v>0</v>
      </c>
      <c r="BL569" s="19" t="s">
        <v>311</v>
      </c>
      <c r="BM569" s="227" t="s">
        <v>716</v>
      </c>
    </row>
    <row r="570" s="2" customFormat="1">
      <c r="A570" s="40"/>
      <c r="B570" s="41"/>
      <c r="C570" s="42"/>
      <c r="D570" s="229" t="s">
        <v>174</v>
      </c>
      <c r="E570" s="42"/>
      <c r="F570" s="230" t="s">
        <v>717</v>
      </c>
      <c r="G570" s="42"/>
      <c r="H570" s="42"/>
      <c r="I570" s="231"/>
      <c r="J570" s="42"/>
      <c r="K570" s="42"/>
      <c r="L570" s="46"/>
      <c r="M570" s="232"/>
      <c r="N570" s="23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174</v>
      </c>
      <c r="AU570" s="19" t="s">
        <v>88</v>
      </c>
    </row>
    <row r="571" s="14" customFormat="1">
      <c r="A571" s="14"/>
      <c r="B571" s="246"/>
      <c r="C571" s="247"/>
      <c r="D571" s="236" t="s">
        <v>176</v>
      </c>
      <c r="E571" s="248" t="s">
        <v>19</v>
      </c>
      <c r="F571" s="249" t="s">
        <v>239</v>
      </c>
      <c r="G571" s="247"/>
      <c r="H571" s="248" t="s">
        <v>19</v>
      </c>
      <c r="I571" s="250"/>
      <c r="J571" s="247"/>
      <c r="K571" s="247"/>
      <c r="L571" s="251"/>
      <c r="M571" s="252"/>
      <c r="N571" s="253"/>
      <c r="O571" s="253"/>
      <c r="P571" s="253"/>
      <c r="Q571" s="253"/>
      <c r="R571" s="253"/>
      <c r="S571" s="253"/>
      <c r="T571" s="25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5" t="s">
        <v>176</v>
      </c>
      <c r="AU571" s="255" t="s">
        <v>88</v>
      </c>
      <c r="AV571" s="14" t="s">
        <v>83</v>
      </c>
      <c r="AW571" s="14" t="s">
        <v>37</v>
      </c>
      <c r="AX571" s="14" t="s">
        <v>76</v>
      </c>
      <c r="AY571" s="255" t="s">
        <v>164</v>
      </c>
    </row>
    <row r="572" s="13" customFormat="1">
      <c r="A572" s="13"/>
      <c r="B572" s="234"/>
      <c r="C572" s="235"/>
      <c r="D572" s="236" t="s">
        <v>176</v>
      </c>
      <c r="E572" s="237" t="s">
        <v>19</v>
      </c>
      <c r="F572" s="238" t="s">
        <v>718</v>
      </c>
      <c r="G572" s="235"/>
      <c r="H572" s="239">
        <v>6</v>
      </c>
      <c r="I572" s="240"/>
      <c r="J572" s="235"/>
      <c r="K572" s="235"/>
      <c r="L572" s="241"/>
      <c r="M572" s="242"/>
      <c r="N572" s="243"/>
      <c r="O572" s="243"/>
      <c r="P572" s="243"/>
      <c r="Q572" s="243"/>
      <c r="R572" s="243"/>
      <c r="S572" s="243"/>
      <c r="T572" s="24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5" t="s">
        <v>176</v>
      </c>
      <c r="AU572" s="245" t="s">
        <v>88</v>
      </c>
      <c r="AV572" s="13" t="s">
        <v>88</v>
      </c>
      <c r="AW572" s="13" t="s">
        <v>37</v>
      </c>
      <c r="AX572" s="13" t="s">
        <v>83</v>
      </c>
      <c r="AY572" s="245" t="s">
        <v>164</v>
      </c>
    </row>
    <row r="573" s="2" customFormat="1" ht="24.15" customHeight="1">
      <c r="A573" s="40"/>
      <c r="B573" s="41"/>
      <c r="C573" s="216" t="s">
        <v>719</v>
      </c>
      <c r="D573" s="216" t="s">
        <v>167</v>
      </c>
      <c r="E573" s="217" t="s">
        <v>720</v>
      </c>
      <c r="F573" s="218" t="s">
        <v>721</v>
      </c>
      <c r="G573" s="219" t="s">
        <v>246</v>
      </c>
      <c r="H573" s="220">
        <v>4</v>
      </c>
      <c r="I573" s="221"/>
      <c r="J573" s="222">
        <f>ROUND(I573*H573,2)</f>
        <v>0</v>
      </c>
      <c r="K573" s="218" t="s">
        <v>171</v>
      </c>
      <c r="L573" s="46"/>
      <c r="M573" s="223" t="s">
        <v>19</v>
      </c>
      <c r="N573" s="224" t="s">
        <v>48</v>
      </c>
      <c r="O573" s="86"/>
      <c r="P573" s="225">
        <f>O573*H573</f>
        <v>0</v>
      </c>
      <c r="Q573" s="225">
        <v>0.00020000000000000001</v>
      </c>
      <c r="R573" s="225">
        <f>Q573*H573</f>
        <v>0.00080000000000000004</v>
      </c>
      <c r="S573" s="225">
        <v>0</v>
      </c>
      <c r="T573" s="22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27" t="s">
        <v>311</v>
      </c>
      <c r="AT573" s="227" t="s">
        <v>167</v>
      </c>
      <c r="AU573" s="227" t="s">
        <v>88</v>
      </c>
      <c r="AY573" s="19" t="s">
        <v>164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9" t="s">
        <v>88</v>
      </c>
      <c r="BK573" s="228">
        <f>ROUND(I573*H573,2)</f>
        <v>0</v>
      </c>
      <c r="BL573" s="19" t="s">
        <v>311</v>
      </c>
      <c r="BM573" s="227" t="s">
        <v>722</v>
      </c>
    </row>
    <row r="574" s="2" customFormat="1">
      <c r="A574" s="40"/>
      <c r="B574" s="41"/>
      <c r="C574" s="42"/>
      <c r="D574" s="229" t="s">
        <v>174</v>
      </c>
      <c r="E574" s="42"/>
      <c r="F574" s="230" t="s">
        <v>723</v>
      </c>
      <c r="G574" s="42"/>
      <c r="H574" s="42"/>
      <c r="I574" s="231"/>
      <c r="J574" s="42"/>
      <c r="K574" s="42"/>
      <c r="L574" s="46"/>
      <c r="M574" s="232"/>
      <c r="N574" s="23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174</v>
      </c>
      <c r="AU574" s="19" t="s">
        <v>88</v>
      </c>
    </row>
    <row r="575" s="14" customFormat="1">
      <c r="A575" s="14"/>
      <c r="B575" s="246"/>
      <c r="C575" s="247"/>
      <c r="D575" s="236" t="s">
        <v>176</v>
      </c>
      <c r="E575" s="248" t="s">
        <v>19</v>
      </c>
      <c r="F575" s="249" t="s">
        <v>239</v>
      </c>
      <c r="G575" s="247"/>
      <c r="H575" s="248" t="s">
        <v>19</v>
      </c>
      <c r="I575" s="250"/>
      <c r="J575" s="247"/>
      <c r="K575" s="247"/>
      <c r="L575" s="251"/>
      <c r="M575" s="252"/>
      <c r="N575" s="253"/>
      <c r="O575" s="253"/>
      <c r="P575" s="253"/>
      <c r="Q575" s="253"/>
      <c r="R575" s="253"/>
      <c r="S575" s="253"/>
      <c r="T575" s="25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5" t="s">
        <v>176</v>
      </c>
      <c r="AU575" s="255" t="s">
        <v>88</v>
      </c>
      <c r="AV575" s="14" t="s">
        <v>83</v>
      </c>
      <c r="AW575" s="14" t="s">
        <v>37</v>
      </c>
      <c r="AX575" s="14" t="s">
        <v>76</v>
      </c>
      <c r="AY575" s="255" t="s">
        <v>164</v>
      </c>
    </row>
    <row r="576" s="13" customFormat="1">
      <c r="A576" s="13"/>
      <c r="B576" s="234"/>
      <c r="C576" s="235"/>
      <c r="D576" s="236" t="s">
        <v>176</v>
      </c>
      <c r="E576" s="237" t="s">
        <v>19</v>
      </c>
      <c r="F576" s="238" t="s">
        <v>724</v>
      </c>
      <c r="G576" s="235"/>
      <c r="H576" s="239">
        <v>4</v>
      </c>
      <c r="I576" s="240"/>
      <c r="J576" s="235"/>
      <c r="K576" s="235"/>
      <c r="L576" s="241"/>
      <c r="M576" s="242"/>
      <c r="N576" s="243"/>
      <c r="O576" s="243"/>
      <c r="P576" s="243"/>
      <c r="Q576" s="243"/>
      <c r="R576" s="243"/>
      <c r="S576" s="243"/>
      <c r="T576" s="24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5" t="s">
        <v>176</v>
      </c>
      <c r="AU576" s="245" t="s">
        <v>88</v>
      </c>
      <c r="AV576" s="13" t="s">
        <v>88</v>
      </c>
      <c r="AW576" s="13" t="s">
        <v>37</v>
      </c>
      <c r="AX576" s="13" t="s">
        <v>83</v>
      </c>
      <c r="AY576" s="245" t="s">
        <v>164</v>
      </c>
    </row>
    <row r="577" s="2" customFormat="1" ht="24.15" customHeight="1">
      <c r="A577" s="40"/>
      <c r="B577" s="41"/>
      <c r="C577" s="216" t="s">
        <v>725</v>
      </c>
      <c r="D577" s="216" t="s">
        <v>167</v>
      </c>
      <c r="E577" s="217" t="s">
        <v>726</v>
      </c>
      <c r="F577" s="218" t="s">
        <v>727</v>
      </c>
      <c r="G577" s="219" t="s">
        <v>221</v>
      </c>
      <c r="H577" s="220">
        <v>11.01</v>
      </c>
      <c r="I577" s="221"/>
      <c r="J577" s="222">
        <f>ROUND(I577*H577,2)</f>
        <v>0</v>
      </c>
      <c r="K577" s="218" t="s">
        <v>171</v>
      </c>
      <c r="L577" s="46"/>
      <c r="M577" s="223" t="s">
        <v>19</v>
      </c>
      <c r="N577" s="224" t="s">
        <v>48</v>
      </c>
      <c r="O577" s="86"/>
      <c r="P577" s="225">
        <f>O577*H577</f>
        <v>0</v>
      </c>
      <c r="Q577" s="225">
        <v>0.00032000000000000003</v>
      </c>
      <c r="R577" s="225">
        <f>Q577*H577</f>
        <v>0.0035232000000000002</v>
      </c>
      <c r="S577" s="225">
        <v>0</v>
      </c>
      <c r="T577" s="226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27" t="s">
        <v>311</v>
      </c>
      <c r="AT577" s="227" t="s">
        <v>167</v>
      </c>
      <c r="AU577" s="227" t="s">
        <v>88</v>
      </c>
      <c r="AY577" s="19" t="s">
        <v>164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9" t="s">
        <v>88</v>
      </c>
      <c r="BK577" s="228">
        <f>ROUND(I577*H577,2)</f>
        <v>0</v>
      </c>
      <c r="BL577" s="19" t="s">
        <v>311</v>
      </c>
      <c r="BM577" s="227" t="s">
        <v>728</v>
      </c>
    </row>
    <row r="578" s="2" customFormat="1">
      <c r="A578" s="40"/>
      <c r="B578" s="41"/>
      <c r="C578" s="42"/>
      <c r="D578" s="229" t="s">
        <v>174</v>
      </c>
      <c r="E578" s="42"/>
      <c r="F578" s="230" t="s">
        <v>729</v>
      </c>
      <c r="G578" s="42"/>
      <c r="H578" s="42"/>
      <c r="I578" s="231"/>
      <c r="J578" s="42"/>
      <c r="K578" s="42"/>
      <c r="L578" s="46"/>
      <c r="M578" s="232"/>
      <c r="N578" s="233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174</v>
      </c>
      <c r="AU578" s="19" t="s">
        <v>88</v>
      </c>
    </row>
    <row r="579" s="14" customFormat="1">
      <c r="A579" s="14"/>
      <c r="B579" s="246"/>
      <c r="C579" s="247"/>
      <c r="D579" s="236" t="s">
        <v>176</v>
      </c>
      <c r="E579" s="248" t="s">
        <v>19</v>
      </c>
      <c r="F579" s="249" t="s">
        <v>239</v>
      </c>
      <c r="G579" s="247"/>
      <c r="H579" s="248" t="s">
        <v>19</v>
      </c>
      <c r="I579" s="250"/>
      <c r="J579" s="247"/>
      <c r="K579" s="247"/>
      <c r="L579" s="251"/>
      <c r="M579" s="252"/>
      <c r="N579" s="253"/>
      <c r="O579" s="253"/>
      <c r="P579" s="253"/>
      <c r="Q579" s="253"/>
      <c r="R579" s="253"/>
      <c r="S579" s="253"/>
      <c r="T579" s="25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5" t="s">
        <v>176</v>
      </c>
      <c r="AU579" s="255" t="s">
        <v>88</v>
      </c>
      <c r="AV579" s="14" t="s">
        <v>83</v>
      </c>
      <c r="AW579" s="14" t="s">
        <v>37</v>
      </c>
      <c r="AX579" s="14" t="s">
        <v>76</v>
      </c>
      <c r="AY579" s="255" t="s">
        <v>164</v>
      </c>
    </row>
    <row r="580" s="13" customFormat="1">
      <c r="A580" s="13"/>
      <c r="B580" s="234"/>
      <c r="C580" s="235"/>
      <c r="D580" s="236" t="s">
        <v>176</v>
      </c>
      <c r="E580" s="237" t="s">
        <v>19</v>
      </c>
      <c r="F580" s="238" t="s">
        <v>730</v>
      </c>
      <c r="G580" s="235"/>
      <c r="H580" s="239">
        <v>11.01</v>
      </c>
      <c r="I580" s="240"/>
      <c r="J580" s="235"/>
      <c r="K580" s="235"/>
      <c r="L580" s="241"/>
      <c r="M580" s="242"/>
      <c r="N580" s="243"/>
      <c r="O580" s="243"/>
      <c r="P580" s="243"/>
      <c r="Q580" s="243"/>
      <c r="R580" s="243"/>
      <c r="S580" s="243"/>
      <c r="T580" s="24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5" t="s">
        <v>176</v>
      </c>
      <c r="AU580" s="245" t="s">
        <v>88</v>
      </c>
      <c r="AV580" s="13" t="s">
        <v>88</v>
      </c>
      <c r="AW580" s="13" t="s">
        <v>37</v>
      </c>
      <c r="AX580" s="13" t="s">
        <v>83</v>
      </c>
      <c r="AY580" s="245" t="s">
        <v>164</v>
      </c>
    </row>
    <row r="581" s="2" customFormat="1" ht="49.05" customHeight="1">
      <c r="A581" s="40"/>
      <c r="B581" s="41"/>
      <c r="C581" s="216" t="s">
        <v>731</v>
      </c>
      <c r="D581" s="216" t="s">
        <v>167</v>
      </c>
      <c r="E581" s="217" t="s">
        <v>732</v>
      </c>
      <c r="F581" s="218" t="s">
        <v>733</v>
      </c>
      <c r="G581" s="219" t="s">
        <v>349</v>
      </c>
      <c r="H581" s="220">
        <v>0.47599999999999998</v>
      </c>
      <c r="I581" s="221"/>
      <c r="J581" s="222">
        <f>ROUND(I581*H581,2)</f>
        <v>0</v>
      </c>
      <c r="K581" s="218" t="s">
        <v>171</v>
      </c>
      <c r="L581" s="46"/>
      <c r="M581" s="223" t="s">
        <v>19</v>
      </c>
      <c r="N581" s="224" t="s">
        <v>48</v>
      </c>
      <c r="O581" s="86"/>
      <c r="P581" s="225">
        <f>O581*H581</f>
        <v>0</v>
      </c>
      <c r="Q581" s="225">
        <v>0</v>
      </c>
      <c r="R581" s="225">
        <f>Q581*H581</f>
        <v>0</v>
      </c>
      <c r="S581" s="225">
        <v>0</v>
      </c>
      <c r="T581" s="22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27" t="s">
        <v>311</v>
      </c>
      <c r="AT581" s="227" t="s">
        <v>167</v>
      </c>
      <c r="AU581" s="227" t="s">
        <v>88</v>
      </c>
      <c r="AY581" s="19" t="s">
        <v>164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9" t="s">
        <v>88</v>
      </c>
      <c r="BK581" s="228">
        <f>ROUND(I581*H581,2)</f>
        <v>0</v>
      </c>
      <c r="BL581" s="19" t="s">
        <v>311</v>
      </c>
      <c r="BM581" s="227" t="s">
        <v>734</v>
      </c>
    </row>
    <row r="582" s="2" customFormat="1">
      <c r="A582" s="40"/>
      <c r="B582" s="41"/>
      <c r="C582" s="42"/>
      <c r="D582" s="229" t="s">
        <v>174</v>
      </c>
      <c r="E582" s="42"/>
      <c r="F582" s="230" t="s">
        <v>735</v>
      </c>
      <c r="G582" s="42"/>
      <c r="H582" s="42"/>
      <c r="I582" s="231"/>
      <c r="J582" s="42"/>
      <c r="K582" s="42"/>
      <c r="L582" s="46"/>
      <c r="M582" s="232"/>
      <c r="N582" s="233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174</v>
      </c>
      <c r="AU582" s="19" t="s">
        <v>88</v>
      </c>
    </row>
    <row r="583" s="2" customFormat="1" ht="49.05" customHeight="1">
      <c r="A583" s="40"/>
      <c r="B583" s="41"/>
      <c r="C583" s="216" t="s">
        <v>736</v>
      </c>
      <c r="D583" s="216" t="s">
        <v>167</v>
      </c>
      <c r="E583" s="217" t="s">
        <v>737</v>
      </c>
      <c r="F583" s="218" t="s">
        <v>738</v>
      </c>
      <c r="G583" s="219" t="s">
        <v>349</v>
      </c>
      <c r="H583" s="220">
        <v>0.47599999999999998</v>
      </c>
      <c r="I583" s="221"/>
      <c r="J583" s="222">
        <f>ROUND(I583*H583,2)</f>
        <v>0</v>
      </c>
      <c r="K583" s="218" t="s">
        <v>171</v>
      </c>
      <c r="L583" s="46"/>
      <c r="M583" s="223" t="s">
        <v>19</v>
      </c>
      <c r="N583" s="224" t="s">
        <v>48</v>
      </c>
      <c r="O583" s="86"/>
      <c r="P583" s="225">
        <f>O583*H583</f>
        <v>0</v>
      </c>
      <c r="Q583" s="225">
        <v>0</v>
      </c>
      <c r="R583" s="225">
        <f>Q583*H583</f>
        <v>0</v>
      </c>
      <c r="S583" s="225">
        <v>0</v>
      </c>
      <c r="T583" s="226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27" t="s">
        <v>311</v>
      </c>
      <c r="AT583" s="227" t="s">
        <v>167</v>
      </c>
      <c r="AU583" s="227" t="s">
        <v>88</v>
      </c>
      <c r="AY583" s="19" t="s">
        <v>164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9" t="s">
        <v>88</v>
      </c>
      <c r="BK583" s="228">
        <f>ROUND(I583*H583,2)</f>
        <v>0</v>
      </c>
      <c r="BL583" s="19" t="s">
        <v>311</v>
      </c>
      <c r="BM583" s="227" t="s">
        <v>739</v>
      </c>
    </row>
    <row r="584" s="2" customFormat="1">
      <c r="A584" s="40"/>
      <c r="B584" s="41"/>
      <c r="C584" s="42"/>
      <c r="D584" s="229" t="s">
        <v>174</v>
      </c>
      <c r="E584" s="42"/>
      <c r="F584" s="230" t="s">
        <v>740</v>
      </c>
      <c r="G584" s="42"/>
      <c r="H584" s="42"/>
      <c r="I584" s="231"/>
      <c r="J584" s="42"/>
      <c r="K584" s="42"/>
      <c r="L584" s="46"/>
      <c r="M584" s="232"/>
      <c r="N584" s="233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174</v>
      </c>
      <c r="AU584" s="19" t="s">
        <v>88</v>
      </c>
    </row>
    <row r="585" s="12" customFormat="1" ht="22.8" customHeight="1">
      <c r="A585" s="12"/>
      <c r="B585" s="200"/>
      <c r="C585" s="201"/>
      <c r="D585" s="202" t="s">
        <v>75</v>
      </c>
      <c r="E585" s="214" t="s">
        <v>741</v>
      </c>
      <c r="F585" s="214" t="s">
        <v>742</v>
      </c>
      <c r="G585" s="201"/>
      <c r="H585" s="201"/>
      <c r="I585" s="204"/>
      <c r="J585" s="215">
        <f>BK585</f>
        <v>0</v>
      </c>
      <c r="K585" s="201"/>
      <c r="L585" s="206"/>
      <c r="M585" s="207"/>
      <c r="N585" s="208"/>
      <c r="O585" s="208"/>
      <c r="P585" s="209">
        <f>SUM(P586:P621)</f>
        <v>0</v>
      </c>
      <c r="Q585" s="208"/>
      <c r="R585" s="209">
        <f>SUM(R586:R621)</f>
        <v>0.20831663999999997</v>
      </c>
      <c r="S585" s="208"/>
      <c r="T585" s="210">
        <f>SUM(T586:T621)</f>
        <v>0.018194999999999999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11" t="s">
        <v>88</v>
      </c>
      <c r="AT585" s="212" t="s">
        <v>75</v>
      </c>
      <c r="AU585" s="212" t="s">
        <v>83</v>
      </c>
      <c r="AY585" s="211" t="s">
        <v>164</v>
      </c>
      <c r="BK585" s="213">
        <f>SUM(BK586:BK621)</f>
        <v>0</v>
      </c>
    </row>
    <row r="586" s="2" customFormat="1" ht="16.5" customHeight="1">
      <c r="A586" s="40"/>
      <c r="B586" s="41"/>
      <c r="C586" s="216" t="s">
        <v>743</v>
      </c>
      <c r="D586" s="216" t="s">
        <v>167</v>
      </c>
      <c r="E586" s="217" t="s">
        <v>744</v>
      </c>
      <c r="F586" s="218" t="s">
        <v>745</v>
      </c>
      <c r="G586" s="219" t="s">
        <v>170</v>
      </c>
      <c r="H586" s="220">
        <v>56.508000000000003</v>
      </c>
      <c r="I586" s="221"/>
      <c r="J586" s="222">
        <f>ROUND(I586*H586,2)</f>
        <v>0</v>
      </c>
      <c r="K586" s="218" t="s">
        <v>171</v>
      </c>
      <c r="L586" s="46"/>
      <c r="M586" s="223" t="s">
        <v>19</v>
      </c>
      <c r="N586" s="224" t="s">
        <v>48</v>
      </c>
      <c r="O586" s="86"/>
      <c r="P586" s="225">
        <f>O586*H586</f>
        <v>0</v>
      </c>
      <c r="Q586" s="225">
        <v>0</v>
      </c>
      <c r="R586" s="225">
        <f>Q586*H586</f>
        <v>0</v>
      </c>
      <c r="S586" s="225">
        <v>0</v>
      </c>
      <c r="T586" s="226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27" t="s">
        <v>311</v>
      </c>
      <c r="AT586" s="227" t="s">
        <v>167</v>
      </c>
      <c r="AU586" s="227" t="s">
        <v>88</v>
      </c>
      <c r="AY586" s="19" t="s">
        <v>164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9" t="s">
        <v>88</v>
      </c>
      <c r="BK586" s="228">
        <f>ROUND(I586*H586,2)</f>
        <v>0</v>
      </c>
      <c r="BL586" s="19" t="s">
        <v>311</v>
      </c>
      <c r="BM586" s="227" t="s">
        <v>746</v>
      </c>
    </row>
    <row r="587" s="2" customFormat="1">
      <c r="A587" s="40"/>
      <c r="B587" s="41"/>
      <c r="C587" s="42"/>
      <c r="D587" s="229" t="s">
        <v>174</v>
      </c>
      <c r="E587" s="42"/>
      <c r="F587" s="230" t="s">
        <v>747</v>
      </c>
      <c r="G587" s="42"/>
      <c r="H587" s="42"/>
      <c r="I587" s="231"/>
      <c r="J587" s="42"/>
      <c r="K587" s="42"/>
      <c r="L587" s="46"/>
      <c r="M587" s="232"/>
      <c r="N587" s="233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174</v>
      </c>
      <c r="AU587" s="19" t="s">
        <v>88</v>
      </c>
    </row>
    <row r="588" s="14" customFormat="1">
      <c r="A588" s="14"/>
      <c r="B588" s="246"/>
      <c r="C588" s="247"/>
      <c r="D588" s="236" t="s">
        <v>176</v>
      </c>
      <c r="E588" s="248" t="s">
        <v>19</v>
      </c>
      <c r="F588" s="249" t="s">
        <v>232</v>
      </c>
      <c r="G588" s="247"/>
      <c r="H588" s="248" t="s">
        <v>19</v>
      </c>
      <c r="I588" s="250"/>
      <c r="J588" s="247"/>
      <c r="K588" s="247"/>
      <c r="L588" s="251"/>
      <c r="M588" s="252"/>
      <c r="N588" s="253"/>
      <c r="O588" s="253"/>
      <c r="P588" s="253"/>
      <c r="Q588" s="253"/>
      <c r="R588" s="253"/>
      <c r="S588" s="253"/>
      <c r="T588" s="25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5" t="s">
        <v>176</v>
      </c>
      <c r="AU588" s="255" t="s">
        <v>88</v>
      </c>
      <c r="AV588" s="14" t="s">
        <v>83</v>
      </c>
      <c r="AW588" s="14" t="s">
        <v>37</v>
      </c>
      <c r="AX588" s="14" t="s">
        <v>76</v>
      </c>
      <c r="AY588" s="255" t="s">
        <v>164</v>
      </c>
    </row>
    <row r="589" s="13" customFormat="1">
      <c r="A589" s="13"/>
      <c r="B589" s="234"/>
      <c r="C589" s="235"/>
      <c r="D589" s="236" t="s">
        <v>176</v>
      </c>
      <c r="E589" s="237" t="s">
        <v>19</v>
      </c>
      <c r="F589" s="238" t="s">
        <v>233</v>
      </c>
      <c r="G589" s="235"/>
      <c r="H589" s="239">
        <v>17.928000000000001</v>
      </c>
      <c r="I589" s="240"/>
      <c r="J589" s="235"/>
      <c r="K589" s="235"/>
      <c r="L589" s="241"/>
      <c r="M589" s="242"/>
      <c r="N589" s="243"/>
      <c r="O589" s="243"/>
      <c r="P589" s="243"/>
      <c r="Q589" s="243"/>
      <c r="R589" s="243"/>
      <c r="S589" s="243"/>
      <c r="T589" s="24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5" t="s">
        <v>176</v>
      </c>
      <c r="AU589" s="245" t="s">
        <v>88</v>
      </c>
      <c r="AV589" s="13" t="s">
        <v>88</v>
      </c>
      <c r="AW589" s="13" t="s">
        <v>37</v>
      </c>
      <c r="AX589" s="13" t="s">
        <v>76</v>
      </c>
      <c r="AY589" s="245" t="s">
        <v>164</v>
      </c>
    </row>
    <row r="590" s="13" customFormat="1">
      <c r="A590" s="13"/>
      <c r="B590" s="234"/>
      <c r="C590" s="235"/>
      <c r="D590" s="236" t="s">
        <v>176</v>
      </c>
      <c r="E590" s="237" t="s">
        <v>19</v>
      </c>
      <c r="F590" s="238" t="s">
        <v>234</v>
      </c>
      <c r="G590" s="235"/>
      <c r="H590" s="239">
        <v>21.649999999999999</v>
      </c>
      <c r="I590" s="240"/>
      <c r="J590" s="235"/>
      <c r="K590" s="235"/>
      <c r="L590" s="241"/>
      <c r="M590" s="242"/>
      <c r="N590" s="243"/>
      <c r="O590" s="243"/>
      <c r="P590" s="243"/>
      <c r="Q590" s="243"/>
      <c r="R590" s="243"/>
      <c r="S590" s="243"/>
      <c r="T590" s="24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5" t="s">
        <v>176</v>
      </c>
      <c r="AU590" s="245" t="s">
        <v>88</v>
      </c>
      <c r="AV590" s="13" t="s">
        <v>88</v>
      </c>
      <c r="AW590" s="13" t="s">
        <v>37</v>
      </c>
      <c r="AX590" s="13" t="s">
        <v>76</v>
      </c>
      <c r="AY590" s="245" t="s">
        <v>164</v>
      </c>
    </row>
    <row r="591" s="13" customFormat="1">
      <c r="A591" s="13"/>
      <c r="B591" s="234"/>
      <c r="C591" s="235"/>
      <c r="D591" s="236" t="s">
        <v>176</v>
      </c>
      <c r="E591" s="237" t="s">
        <v>19</v>
      </c>
      <c r="F591" s="238" t="s">
        <v>235</v>
      </c>
      <c r="G591" s="235"/>
      <c r="H591" s="239">
        <v>16.93</v>
      </c>
      <c r="I591" s="240"/>
      <c r="J591" s="235"/>
      <c r="K591" s="235"/>
      <c r="L591" s="241"/>
      <c r="M591" s="242"/>
      <c r="N591" s="243"/>
      <c r="O591" s="243"/>
      <c r="P591" s="243"/>
      <c r="Q591" s="243"/>
      <c r="R591" s="243"/>
      <c r="S591" s="243"/>
      <c r="T591" s="24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5" t="s">
        <v>176</v>
      </c>
      <c r="AU591" s="245" t="s">
        <v>88</v>
      </c>
      <c r="AV591" s="13" t="s">
        <v>88</v>
      </c>
      <c r="AW591" s="13" t="s">
        <v>37</v>
      </c>
      <c r="AX591" s="13" t="s">
        <v>76</v>
      </c>
      <c r="AY591" s="245" t="s">
        <v>164</v>
      </c>
    </row>
    <row r="592" s="15" customFormat="1">
      <c r="A592" s="15"/>
      <c r="B592" s="256"/>
      <c r="C592" s="257"/>
      <c r="D592" s="236" t="s">
        <v>176</v>
      </c>
      <c r="E592" s="258" t="s">
        <v>19</v>
      </c>
      <c r="F592" s="259" t="s">
        <v>185</v>
      </c>
      <c r="G592" s="257"/>
      <c r="H592" s="260">
        <v>56.508000000000003</v>
      </c>
      <c r="I592" s="261"/>
      <c r="J592" s="257"/>
      <c r="K592" s="257"/>
      <c r="L592" s="262"/>
      <c r="M592" s="263"/>
      <c r="N592" s="264"/>
      <c r="O592" s="264"/>
      <c r="P592" s="264"/>
      <c r="Q592" s="264"/>
      <c r="R592" s="264"/>
      <c r="S592" s="264"/>
      <c r="T592" s="26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6" t="s">
        <v>176</v>
      </c>
      <c r="AU592" s="266" t="s">
        <v>88</v>
      </c>
      <c r="AV592" s="15" t="s">
        <v>172</v>
      </c>
      <c r="AW592" s="15" t="s">
        <v>37</v>
      </c>
      <c r="AX592" s="15" t="s">
        <v>83</v>
      </c>
      <c r="AY592" s="266" t="s">
        <v>164</v>
      </c>
    </row>
    <row r="593" s="2" customFormat="1" ht="21.75" customHeight="1">
      <c r="A593" s="40"/>
      <c r="B593" s="41"/>
      <c r="C593" s="216" t="s">
        <v>748</v>
      </c>
      <c r="D593" s="216" t="s">
        <v>167</v>
      </c>
      <c r="E593" s="217" t="s">
        <v>749</v>
      </c>
      <c r="F593" s="218" t="s">
        <v>750</v>
      </c>
      <c r="G593" s="219" t="s">
        <v>170</v>
      </c>
      <c r="H593" s="220">
        <v>56.508000000000003</v>
      </c>
      <c r="I593" s="221"/>
      <c r="J593" s="222">
        <f>ROUND(I593*H593,2)</f>
        <v>0</v>
      </c>
      <c r="K593" s="218" t="s">
        <v>171</v>
      </c>
      <c r="L593" s="46"/>
      <c r="M593" s="223" t="s">
        <v>19</v>
      </c>
      <c r="N593" s="224" t="s">
        <v>48</v>
      </c>
      <c r="O593" s="86"/>
      <c r="P593" s="225">
        <f>O593*H593</f>
        <v>0</v>
      </c>
      <c r="Q593" s="225">
        <v>3.0000000000000001E-05</v>
      </c>
      <c r="R593" s="225">
        <f>Q593*H593</f>
        <v>0.0016952400000000002</v>
      </c>
      <c r="S593" s="225">
        <v>0</v>
      </c>
      <c r="T593" s="226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27" t="s">
        <v>311</v>
      </c>
      <c r="AT593" s="227" t="s">
        <v>167</v>
      </c>
      <c r="AU593" s="227" t="s">
        <v>88</v>
      </c>
      <c r="AY593" s="19" t="s">
        <v>164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9" t="s">
        <v>88</v>
      </c>
      <c r="BK593" s="228">
        <f>ROUND(I593*H593,2)</f>
        <v>0</v>
      </c>
      <c r="BL593" s="19" t="s">
        <v>311</v>
      </c>
      <c r="BM593" s="227" t="s">
        <v>751</v>
      </c>
    </row>
    <row r="594" s="2" customFormat="1">
      <c r="A594" s="40"/>
      <c r="B594" s="41"/>
      <c r="C594" s="42"/>
      <c r="D594" s="229" t="s">
        <v>174</v>
      </c>
      <c r="E594" s="42"/>
      <c r="F594" s="230" t="s">
        <v>752</v>
      </c>
      <c r="G594" s="42"/>
      <c r="H594" s="42"/>
      <c r="I594" s="231"/>
      <c r="J594" s="42"/>
      <c r="K594" s="42"/>
      <c r="L594" s="46"/>
      <c r="M594" s="232"/>
      <c r="N594" s="233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174</v>
      </c>
      <c r="AU594" s="19" t="s">
        <v>88</v>
      </c>
    </row>
    <row r="595" s="2" customFormat="1" ht="24.15" customHeight="1">
      <c r="A595" s="40"/>
      <c r="B595" s="41"/>
      <c r="C595" s="216" t="s">
        <v>753</v>
      </c>
      <c r="D595" s="216" t="s">
        <v>167</v>
      </c>
      <c r="E595" s="217" t="s">
        <v>754</v>
      </c>
      <c r="F595" s="218" t="s">
        <v>755</v>
      </c>
      <c r="G595" s="219" t="s">
        <v>170</v>
      </c>
      <c r="H595" s="220">
        <v>7.2779999999999996</v>
      </c>
      <c r="I595" s="221"/>
      <c r="J595" s="222">
        <f>ROUND(I595*H595,2)</f>
        <v>0</v>
      </c>
      <c r="K595" s="218" t="s">
        <v>171</v>
      </c>
      <c r="L595" s="46"/>
      <c r="M595" s="223" t="s">
        <v>19</v>
      </c>
      <c r="N595" s="224" t="s">
        <v>48</v>
      </c>
      <c r="O595" s="86"/>
      <c r="P595" s="225">
        <f>O595*H595</f>
        <v>0</v>
      </c>
      <c r="Q595" s="225">
        <v>0</v>
      </c>
      <c r="R595" s="225">
        <f>Q595*H595</f>
        <v>0</v>
      </c>
      <c r="S595" s="225">
        <v>0.0025000000000000001</v>
      </c>
      <c r="T595" s="226">
        <f>S595*H595</f>
        <v>0.018194999999999999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27" t="s">
        <v>311</v>
      </c>
      <c r="AT595" s="227" t="s">
        <v>167</v>
      </c>
      <c r="AU595" s="227" t="s">
        <v>88</v>
      </c>
      <c r="AY595" s="19" t="s">
        <v>164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9" t="s">
        <v>88</v>
      </c>
      <c r="BK595" s="228">
        <f>ROUND(I595*H595,2)</f>
        <v>0</v>
      </c>
      <c r="BL595" s="19" t="s">
        <v>311</v>
      </c>
      <c r="BM595" s="227" t="s">
        <v>756</v>
      </c>
    </row>
    <row r="596" s="2" customFormat="1">
      <c r="A596" s="40"/>
      <c r="B596" s="41"/>
      <c r="C596" s="42"/>
      <c r="D596" s="229" t="s">
        <v>174</v>
      </c>
      <c r="E596" s="42"/>
      <c r="F596" s="230" t="s">
        <v>757</v>
      </c>
      <c r="G596" s="42"/>
      <c r="H596" s="42"/>
      <c r="I596" s="231"/>
      <c r="J596" s="42"/>
      <c r="K596" s="42"/>
      <c r="L596" s="46"/>
      <c r="M596" s="232"/>
      <c r="N596" s="233"/>
      <c r="O596" s="86"/>
      <c r="P596" s="86"/>
      <c r="Q596" s="86"/>
      <c r="R596" s="86"/>
      <c r="S596" s="86"/>
      <c r="T596" s="87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174</v>
      </c>
      <c r="AU596" s="19" t="s">
        <v>88</v>
      </c>
    </row>
    <row r="597" s="13" customFormat="1">
      <c r="A597" s="13"/>
      <c r="B597" s="234"/>
      <c r="C597" s="235"/>
      <c r="D597" s="236" t="s">
        <v>176</v>
      </c>
      <c r="E597" s="237" t="s">
        <v>19</v>
      </c>
      <c r="F597" s="238" t="s">
        <v>237</v>
      </c>
      <c r="G597" s="235"/>
      <c r="H597" s="239">
        <v>7.2779999999999996</v>
      </c>
      <c r="I597" s="240"/>
      <c r="J597" s="235"/>
      <c r="K597" s="235"/>
      <c r="L597" s="241"/>
      <c r="M597" s="242"/>
      <c r="N597" s="243"/>
      <c r="O597" s="243"/>
      <c r="P597" s="243"/>
      <c r="Q597" s="243"/>
      <c r="R597" s="243"/>
      <c r="S597" s="243"/>
      <c r="T597" s="24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5" t="s">
        <v>176</v>
      </c>
      <c r="AU597" s="245" t="s">
        <v>88</v>
      </c>
      <c r="AV597" s="13" t="s">
        <v>88</v>
      </c>
      <c r="AW597" s="13" t="s">
        <v>37</v>
      </c>
      <c r="AX597" s="13" t="s">
        <v>83</v>
      </c>
      <c r="AY597" s="245" t="s">
        <v>164</v>
      </c>
    </row>
    <row r="598" s="2" customFormat="1" ht="24.15" customHeight="1">
      <c r="A598" s="40"/>
      <c r="B598" s="41"/>
      <c r="C598" s="216" t="s">
        <v>758</v>
      </c>
      <c r="D598" s="216" t="s">
        <v>167</v>
      </c>
      <c r="E598" s="217" t="s">
        <v>759</v>
      </c>
      <c r="F598" s="218" t="s">
        <v>760</v>
      </c>
      <c r="G598" s="219" t="s">
        <v>170</v>
      </c>
      <c r="H598" s="220">
        <v>56.508000000000003</v>
      </c>
      <c r="I598" s="221"/>
      <c r="J598" s="222">
        <f>ROUND(I598*H598,2)</f>
        <v>0</v>
      </c>
      <c r="K598" s="218" t="s">
        <v>171</v>
      </c>
      <c r="L598" s="46"/>
      <c r="M598" s="223" t="s">
        <v>19</v>
      </c>
      <c r="N598" s="224" t="s">
        <v>48</v>
      </c>
      <c r="O598" s="86"/>
      <c r="P598" s="225">
        <f>O598*H598</f>
        <v>0</v>
      </c>
      <c r="Q598" s="225">
        <v>0.00029999999999999997</v>
      </c>
      <c r="R598" s="225">
        <f>Q598*H598</f>
        <v>0.016952399999999999</v>
      </c>
      <c r="S598" s="225">
        <v>0</v>
      </c>
      <c r="T598" s="22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27" t="s">
        <v>311</v>
      </c>
      <c r="AT598" s="227" t="s">
        <v>167</v>
      </c>
      <c r="AU598" s="227" t="s">
        <v>88</v>
      </c>
      <c r="AY598" s="19" t="s">
        <v>164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9" t="s">
        <v>88</v>
      </c>
      <c r="BK598" s="228">
        <f>ROUND(I598*H598,2)</f>
        <v>0</v>
      </c>
      <c r="BL598" s="19" t="s">
        <v>311</v>
      </c>
      <c r="BM598" s="227" t="s">
        <v>761</v>
      </c>
    </row>
    <row r="599" s="2" customFormat="1">
      <c r="A599" s="40"/>
      <c r="B599" s="41"/>
      <c r="C599" s="42"/>
      <c r="D599" s="229" t="s">
        <v>174</v>
      </c>
      <c r="E599" s="42"/>
      <c r="F599" s="230" t="s">
        <v>762</v>
      </c>
      <c r="G599" s="42"/>
      <c r="H599" s="42"/>
      <c r="I599" s="231"/>
      <c r="J599" s="42"/>
      <c r="K599" s="42"/>
      <c r="L599" s="46"/>
      <c r="M599" s="232"/>
      <c r="N599" s="23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174</v>
      </c>
      <c r="AU599" s="19" t="s">
        <v>88</v>
      </c>
    </row>
    <row r="600" s="14" customFormat="1">
      <c r="A600" s="14"/>
      <c r="B600" s="246"/>
      <c r="C600" s="247"/>
      <c r="D600" s="236" t="s">
        <v>176</v>
      </c>
      <c r="E600" s="248" t="s">
        <v>19</v>
      </c>
      <c r="F600" s="249" t="s">
        <v>232</v>
      </c>
      <c r="G600" s="247"/>
      <c r="H600" s="248" t="s">
        <v>19</v>
      </c>
      <c r="I600" s="250"/>
      <c r="J600" s="247"/>
      <c r="K600" s="247"/>
      <c r="L600" s="251"/>
      <c r="M600" s="252"/>
      <c r="N600" s="253"/>
      <c r="O600" s="253"/>
      <c r="P600" s="253"/>
      <c r="Q600" s="253"/>
      <c r="R600" s="253"/>
      <c r="S600" s="253"/>
      <c r="T600" s="25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5" t="s">
        <v>176</v>
      </c>
      <c r="AU600" s="255" t="s">
        <v>88</v>
      </c>
      <c r="AV600" s="14" t="s">
        <v>83</v>
      </c>
      <c r="AW600" s="14" t="s">
        <v>37</v>
      </c>
      <c r="AX600" s="14" t="s">
        <v>76</v>
      </c>
      <c r="AY600" s="255" t="s">
        <v>164</v>
      </c>
    </row>
    <row r="601" s="13" customFormat="1">
      <c r="A601" s="13"/>
      <c r="B601" s="234"/>
      <c r="C601" s="235"/>
      <c r="D601" s="236" t="s">
        <v>176</v>
      </c>
      <c r="E601" s="237" t="s">
        <v>19</v>
      </c>
      <c r="F601" s="238" t="s">
        <v>233</v>
      </c>
      <c r="G601" s="235"/>
      <c r="H601" s="239">
        <v>17.928000000000001</v>
      </c>
      <c r="I601" s="240"/>
      <c r="J601" s="235"/>
      <c r="K601" s="235"/>
      <c r="L601" s="241"/>
      <c r="M601" s="242"/>
      <c r="N601" s="243"/>
      <c r="O601" s="243"/>
      <c r="P601" s="243"/>
      <c r="Q601" s="243"/>
      <c r="R601" s="243"/>
      <c r="S601" s="243"/>
      <c r="T601" s="24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5" t="s">
        <v>176</v>
      </c>
      <c r="AU601" s="245" t="s">
        <v>88</v>
      </c>
      <c r="AV601" s="13" t="s">
        <v>88</v>
      </c>
      <c r="AW601" s="13" t="s">
        <v>37</v>
      </c>
      <c r="AX601" s="13" t="s">
        <v>76</v>
      </c>
      <c r="AY601" s="245" t="s">
        <v>164</v>
      </c>
    </row>
    <row r="602" s="13" customFormat="1">
      <c r="A602" s="13"/>
      <c r="B602" s="234"/>
      <c r="C602" s="235"/>
      <c r="D602" s="236" t="s">
        <v>176</v>
      </c>
      <c r="E602" s="237" t="s">
        <v>19</v>
      </c>
      <c r="F602" s="238" t="s">
        <v>234</v>
      </c>
      <c r="G602" s="235"/>
      <c r="H602" s="239">
        <v>21.649999999999999</v>
      </c>
      <c r="I602" s="240"/>
      <c r="J602" s="235"/>
      <c r="K602" s="235"/>
      <c r="L602" s="241"/>
      <c r="M602" s="242"/>
      <c r="N602" s="243"/>
      <c r="O602" s="243"/>
      <c r="P602" s="243"/>
      <c r="Q602" s="243"/>
      <c r="R602" s="243"/>
      <c r="S602" s="243"/>
      <c r="T602" s="24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5" t="s">
        <v>176</v>
      </c>
      <c r="AU602" s="245" t="s">
        <v>88</v>
      </c>
      <c r="AV602" s="13" t="s">
        <v>88</v>
      </c>
      <c r="AW602" s="13" t="s">
        <v>37</v>
      </c>
      <c r="AX602" s="13" t="s">
        <v>76</v>
      </c>
      <c r="AY602" s="245" t="s">
        <v>164</v>
      </c>
    </row>
    <row r="603" s="13" customFormat="1">
      <c r="A603" s="13"/>
      <c r="B603" s="234"/>
      <c r="C603" s="235"/>
      <c r="D603" s="236" t="s">
        <v>176</v>
      </c>
      <c r="E603" s="237" t="s">
        <v>19</v>
      </c>
      <c r="F603" s="238" t="s">
        <v>235</v>
      </c>
      <c r="G603" s="235"/>
      <c r="H603" s="239">
        <v>16.93</v>
      </c>
      <c r="I603" s="240"/>
      <c r="J603" s="235"/>
      <c r="K603" s="235"/>
      <c r="L603" s="241"/>
      <c r="M603" s="242"/>
      <c r="N603" s="243"/>
      <c r="O603" s="243"/>
      <c r="P603" s="243"/>
      <c r="Q603" s="243"/>
      <c r="R603" s="243"/>
      <c r="S603" s="243"/>
      <c r="T603" s="24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5" t="s">
        <v>176</v>
      </c>
      <c r="AU603" s="245" t="s">
        <v>88</v>
      </c>
      <c r="AV603" s="13" t="s">
        <v>88</v>
      </c>
      <c r="AW603" s="13" t="s">
        <v>37</v>
      </c>
      <c r="AX603" s="13" t="s">
        <v>76</v>
      </c>
      <c r="AY603" s="245" t="s">
        <v>164</v>
      </c>
    </row>
    <row r="604" s="15" customFormat="1">
      <c r="A604" s="15"/>
      <c r="B604" s="256"/>
      <c r="C604" s="257"/>
      <c r="D604" s="236" t="s">
        <v>176</v>
      </c>
      <c r="E604" s="258" t="s">
        <v>19</v>
      </c>
      <c r="F604" s="259" t="s">
        <v>185</v>
      </c>
      <c r="G604" s="257"/>
      <c r="H604" s="260">
        <v>56.508000000000003</v>
      </c>
      <c r="I604" s="261"/>
      <c r="J604" s="257"/>
      <c r="K604" s="257"/>
      <c r="L604" s="262"/>
      <c r="M604" s="263"/>
      <c r="N604" s="264"/>
      <c r="O604" s="264"/>
      <c r="P604" s="264"/>
      <c r="Q604" s="264"/>
      <c r="R604" s="264"/>
      <c r="S604" s="264"/>
      <c r="T604" s="26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6" t="s">
        <v>176</v>
      </c>
      <c r="AU604" s="266" t="s">
        <v>88</v>
      </c>
      <c r="AV604" s="15" t="s">
        <v>172</v>
      </c>
      <c r="AW604" s="15" t="s">
        <v>37</v>
      </c>
      <c r="AX604" s="15" t="s">
        <v>83</v>
      </c>
      <c r="AY604" s="266" t="s">
        <v>164</v>
      </c>
    </row>
    <row r="605" s="2" customFormat="1" ht="37.8" customHeight="1">
      <c r="A605" s="40"/>
      <c r="B605" s="41"/>
      <c r="C605" s="278" t="s">
        <v>273</v>
      </c>
      <c r="D605" s="278" t="s">
        <v>250</v>
      </c>
      <c r="E605" s="279" t="s">
        <v>763</v>
      </c>
      <c r="F605" s="280" t="s">
        <v>764</v>
      </c>
      <c r="G605" s="281" t="s">
        <v>170</v>
      </c>
      <c r="H605" s="282">
        <v>62.158999999999999</v>
      </c>
      <c r="I605" s="283"/>
      <c r="J605" s="284">
        <f>ROUND(I605*H605,2)</f>
        <v>0</v>
      </c>
      <c r="K605" s="280" t="s">
        <v>171</v>
      </c>
      <c r="L605" s="285"/>
      <c r="M605" s="286" t="s">
        <v>19</v>
      </c>
      <c r="N605" s="287" t="s">
        <v>48</v>
      </c>
      <c r="O605" s="86"/>
      <c r="P605" s="225">
        <f>O605*H605</f>
        <v>0</v>
      </c>
      <c r="Q605" s="225">
        <v>0.0027499999999999998</v>
      </c>
      <c r="R605" s="225">
        <f>Q605*H605</f>
        <v>0.17093724999999999</v>
      </c>
      <c r="S605" s="225">
        <v>0</v>
      </c>
      <c r="T605" s="226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27" t="s">
        <v>397</v>
      </c>
      <c r="AT605" s="227" t="s">
        <v>250</v>
      </c>
      <c r="AU605" s="227" t="s">
        <v>88</v>
      </c>
      <c r="AY605" s="19" t="s">
        <v>164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9" t="s">
        <v>88</v>
      </c>
      <c r="BK605" s="228">
        <f>ROUND(I605*H605,2)</f>
        <v>0</v>
      </c>
      <c r="BL605" s="19" t="s">
        <v>311</v>
      </c>
      <c r="BM605" s="227" t="s">
        <v>765</v>
      </c>
    </row>
    <row r="606" s="2" customFormat="1">
      <c r="A606" s="40"/>
      <c r="B606" s="41"/>
      <c r="C606" s="42"/>
      <c r="D606" s="229" t="s">
        <v>174</v>
      </c>
      <c r="E606" s="42"/>
      <c r="F606" s="230" t="s">
        <v>766</v>
      </c>
      <c r="G606" s="42"/>
      <c r="H606" s="42"/>
      <c r="I606" s="231"/>
      <c r="J606" s="42"/>
      <c r="K606" s="42"/>
      <c r="L606" s="46"/>
      <c r="M606" s="232"/>
      <c r="N606" s="233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174</v>
      </c>
      <c r="AU606" s="19" t="s">
        <v>88</v>
      </c>
    </row>
    <row r="607" s="13" customFormat="1">
      <c r="A607" s="13"/>
      <c r="B607" s="234"/>
      <c r="C607" s="235"/>
      <c r="D607" s="236" t="s">
        <v>176</v>
      </c>
      <c r="E607" s="235"/>
      <c r="F607" s="238" t="s">
        <v>767</v>
      </c>
      <c r="G607" s="235"/>
      <c r="H607" s="239">
        <v>62.158999999999999</v>
      </c>
      <c r="I607" s="240"/>
      <c r="J607" s="235"/>
      <c r="K607" s="235"/>
      <c r="L607" s="241"/>
      <c r="M607" s="242"/>
      <c r="N607" s="243"/>
      <c r="O607" s="243"/>
      <c r="P607" s="243"/>
      <c r="Q607" s="243"/>
      <c r="R607" s="243"/>
      <c r="S607" s="243"/>
      <c r="T607" s="24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5" t="s">
        <v>176</v>
      </c>
      <c r="AU607" s="245" t="s">
        <v>88</v>
      </c>
      <c r="AV607" s="13" t="s">
        <v>88</v>
      </c>
      <c r="AW607" s="13" t="s">
        <v>4</v>
      </c>
      <c r="AX607" s="13" t="s">
        <v>83</v>
      </c>
      <c r="AY607" s="245" t="s">
        <v>164</v>
      </c>
    </row>
    <row r="608" s="2" customFormat="1" ht="16.5" customHeight="1">
      <c r="A608" s="40"/>
      <c r="B608" s="41"/>
      <c r="C608" s="216" t="s">
        <v>281</v>
      </c>
      <c r="D608" s="216" t="s">
        <v>167</v>
      </c>
      <c r="E608" s="217" t="s">
        <v>768</v>
      </c>
      <c r="F608" s="218" t="s">
        <v>769</v>
      </c>
      <c r="G608" s="219" t="s">
        <v>221</v>
      </c>
      <c r="H608" s="220">
        <v>51.039999999999999</v>
      </c>
      <c r="I608" s="221"/>
      <c r="J608" s="222">
        <f>ROUND(I608*H608,2)</f>
        <v>0</v>
      </c>
      <c r="K608" s="218" t="s">
        <v>171</v>
      </c>
      <c r="L608" s="46"/>
      <c r="M608" s="223" t="s">
        <v>19</v>
      </c>
      <c r="N608" s="224" t="s">
        <v>48</v>
      </c>
      <c r="O608" s="86"/>
      <c r="P608" s="225">
        <f>O608*H608</f>
        <v>0</v>
      </c>
      <c r="Q608" s="225">
        <v>1.0000000000000001E-05</v>
      </c>
      <c r="R608" s="225">
        <f>Q608*H608</f>
        <v>0.00051040000000000005</v>
      </c>
      <c r="S608" s="225">
        <v>0</v>
      </c>
      <c r="T608" s="226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27" t="s">
        <v>311</v>
      </c>
      <c r="AT608" s="227" t="s">
        <v>167</v>
      </c>
      <c r="AU608" s="227" t="s">
        <v>88</v>
      </c>
      <c r="AY608" s="19" t="s">
        <v>164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9" t="s">
        <v>88</v>
      </c>
      <c r="BK608" s="228">
        <f>ROUND(I608*H608,2)</f>
        <v>0</v>
      </c>
      <c r="BL608" s="19" t="s">
        <v>311</v>
      </c>
      <c r="BM608" s="227" t="s">
        <v>770</v>
      </c>
    </row>
    <row r="609" s="2" customFormat="1">
      <c r="A609" s="40"/>
      <c r="B609" s="41"/>
      <c r="C609" s="42"/>
      <c r="D609" s="229" t="s">
        <v>174</v>
      </c>
      <c r="E609" s="42"/>
      <c r="F609" s="230" t="s">
        <v>771</v>
      </c>
      <c r="G609" s="42"/>
      <c r="H609" s="42"/>
      <c r="I609" s="231"/>
      <c r="J609" s="42"/>
      <c r="K609" s="42"/>
      <c r="L609" s="46"/>
      <c r="M609" s="232"/>
      <c r="N609" s="233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174</v>
      </c>
      <c r="AU609" s="19" t="s">
        <v>88</v>
      </c>
    </row>
    <row r="610" s="14" customFormat="1">
      <c r="A610" s="14"/>
      <c r="B610" s="246"/>
      <c r="C610" s="247"/>
      <c r="D610" s="236" t="s">
        <v>176</v>
      </c>
      <c r="E610" s="248" t="s">
        <v>19</v>
      </c>
      <c r="F610" s="249" t="s">
        <v>232</v>
      </c>
      <c r="G610" s="247"/>
      <c r="H610" s="248" t="s">
        <v>19</v>
      </c>
      <c r="I610" s="250"/>
      <c r="J610" s="247"/>
      <c r="K610" s="247"/>
      <c r="L610" s="251"/>
      <c r="M610" s="252"/>
      <c r="N610" s="253"/>
      <c r="O610" s="253"/>
      <c r="P610" s="253"/>
      <c r="Q610" s="253"/>
      <c r="R610" s="253"/>
      <c r="S610" s="253"/>
      <c r="T610" s="25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5" t="s">
        <v>176</v>
      </c>
      <c r="AU610" s="255" t="s">
        <v>88</v>
      </c>
      <c r="AV610" s="14" t="s">
        <v>83</v>
      </c>
      <c r="AW610" s="14" t="s">
        <v>37</v>
      </c>
      <c r="AX610" s="14" t="s">
        <v>76</v>
      </c>
      <c r="AY610" s="255" t="s">
        <v>164</v>
      </c>
    </row>
    <row r="611" s="13" customFormat="1">
      <c r="A611" s="13"/>
      <c r="B611" s="234"/>
      <c r="C611" s="235"/>
      <c r="D611" s="236" t="s">
        <v>176</v>
      </c>
      <c r="E611" s="237" t="s">
        <v>19</v>
      </c>
      <c r="F611" s="238" t="s">
        <v>772</v>
      </c>
      <c r="G611" s="235"/>
      <c r="H611" s="239">
        <v>16.239999999999998</v>
      </c>
      <c r="I611" s="240"/>
      <c r="J611" s="235"/>
      <c r="K611" s="235"/>
      <c r="L611" s="241"/>
      <c r="M611" s="242"/>
      <c r="N611" s="243"/>
      <c r="O611" s="243"/>
      <c r="P611" s="243"/>
      <c r="Q611" s="243"/>
      <c r="R611" s="243"/>
      <c r="S611" s="243"/>
      <c r="T611" s="24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5" t="s">
        <v>176</v>
      </c>
      <c r="AU611" s="245" t="s">
        <v>88</v>
      </c>
      <c r="AV611" s="13" t="s">
        <v>88</v>
      </c>
      <c r="AW611" s="13" t="s">
        <v>37</v>
      </c>
      <c r="AX611" s="13" t="s">
        <v>76</v>
      </c>
      <c r="AY611" s="245" t="s">
        <v>164</v>
      </c>
    </row>
    <row r="612" s="13" customFormat="1">
      <c r="A612" s="13"/>
      <c r="B612" s="234"/>
      <c r="C612" s="235"/>
      <c r="D612" s="236" t="s">
        <v>176</v>
      </c>
      <c r="E612" s="237" t="s">
        <v>19</v>
      </c>
      <c r="F612" s="238" t="s">
        <v>773</v>
      </c>
      <c r="G612" s="235"/>
      <c r="H612" s="239">
        <v>17.870000000000001</v>
      </c>
      <c r="I612" s="240"/>
      <c r="J612" s="235"/>
      <c r="K612" s="235"/>
      <c r="L612" s="241"/>
      <c r="M612" s="242"/>
      <c r="N612" s="243"/>
      <c r="O612" s="243"/>
      <c r="P612" s="243"/>
      <c r="Q612" s="243"/>
      <c r="R612" s="243"/>
      <c r="S612" s="243"/>
      <c r="T612" s="24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5" t="s">
        <v>176</v>
      </c>
      <c r="AU612" s="245" t="s">
        <v>88</v>
      </c>
      <c r="AV612" s="13" t="s">
        <v>88</v>
      </c>
      <c r="AW612" s="13" t="s">
        <v>37</v>
      </c>
      <c r="AX612" s="13" t="s">
        <v>76</v>
      </c>
      <c r="AY612" s="245" t="s">
        <v>164</v>
      </c>
    </row>
    <row r="613" s="13" customFormat="1">
      <c r="A613" s="13"/>
      <c r="B613" s="234"/>
      <c r="C613" s="235"/>
      <c r="D613" s="236" t="s">
        <v>176</v>
      </c>
      <c r="E613" s="237" t="s">
        <v>19</v>
      </c>
      <c r="F613" s="238" t="s">
        <v>774</v>
      </c>
      <c r="G613" s="235"/>
      <c r="H613" s="239">
        <v>16.93</v>
      </c>
      <c r="I613" s="240"/>
      <c r="J613" s="235"/>
      <c r="K613" s="235"/>
      <c r="L613" s="241"/>
      <c r="M613" s="242"/>
      <c r="N613" s="243"/>
      <c r="O613" s="243"/>
      <c r="P613" s="243"/>
      <c r="Q613" s="243"/>
      <c r="R613" s="243"/>
      <c r="S613" s="243"/>
      <c r="T613" s="24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5" t="s">
        <v>176</v>
      </c>
      <c r="AU613" s="245" t="s">
        <v>88</v>
      </c>
      <c r="AV613" s="13" t="s">
        <v>88</v>
      </c>
      <c r="AW613" s="13" t="s">
        <v>37</v>
      </c>
      <c r="AX613" s="13" t="s">
        <v>76</v>
      </c>
      <c r="AY613" s="245" t="s">
        <v>164</v>
      </c>
    </row>
    <row r="614" s="15" customFormat="1">
      <c r="A614" s="15"/>
      <c r="B614" s="256"/>
      <c r="C614" s="257"/>
      <c r="D614" s="236" t="s">
        <v>176</v>
      </c>
      <c r="E614" s="258" t="s">
        <v>19</v>
      </c>
      <c r="F614" s="259" t="s">
        <v>185</v>
      </c>
      <c r="G614" s="257"/>
      <c r="H614" s="260">
        <v>51.039999999999999</v>
      </c>
      <c r="I614" s="261"/>
      <c r="J614" s="257"/>
      <c r="K614" s="257"/>
      <c r="L614" s="262"/>
      <c r="M614" s="263"/>
      <c r="N614" s="264"/>
      <c r="O614" s="264"/>
      <c r="P614" s="264"/>
      <c r="Q614" s="264"/>
      <c r="R614" s="264"/>
      <c r="S614" s="264"/>
      <c r="T614" s="26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6" t="s">
        <v>176</v>
      </c>
      <c r="AU614" s="266" t="s">
        <v>88</v>
      </c>
      <c r="AV614" s="15" t="s">
        <v>172</v>
      </c>
      <c r="AW614" s="15" t="s">
        <v>37</v>
      </c>
      <c r="AX614" s="15" t="s">
        <v>83</v>
      </c>
      <c r="AY614" s="266" t="s">
        <v>164</v>
      </c>
    </row>
    <row r="615" s="2" customFormat="1" ht="16.5" customHeight="1">
      <c r="A615" s="40"/>
      <c r="B615" s="41"/>
      <c r="C615" s="278" t="s">
        <v>289</v>
      </c>
      <c r="D615" s="278" t="s">
        <v>250</v>
      </c>
      <c r="E615" s="279" t="s">
        <v>775</v>
      </c>
      <c r="F615" s="280" t="s">
        <v>776</v>
      </c>
      <c r="G615" s="281" t="s">
        <v>221</v>
      </c>
      <c r="H615" s="282">
        <v>52.061</v>
      </c>
      <c r="I615" s="283"/>
      <c r="J615" s="284">
        <f>ROUND(I615*H615,2)</f>
        <v>0</v>
      </c>
      <c r="K615" s="280" t="s">
        <v>171</v>
      </c>
      <c r="L615" s="285"/>
      <c r="M615" s="286" t="s">
        <v>19</v>
      </c>
      <c r="N615" s="287" t="s">
        <v>48</v>
      </c>
      <c r="O615" s="86"/>
      <c r="P615" s="225">
        <f>O615*H615</f>
        <v>0</v>
      </c>
      <c r="Q615" s="225">
        <v>0.00035</v>
      </c>
      <c r="R615" s="225">
        <f>Q615*H615</f>
        <v>0.018221350000000001</v>
      </c>
      <c r="S615" s="225">
        <v>0</v>
      </c>
      <c r="T615" s="226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27" t="s">
        <v>397</v>
      </c>
      <c r="AT615" s="227" t="s">
        <v>250</v>
      </c>
      <c r="AU615" s="227" t="s">
        <v>88</v>
      </c>
      <c r="AY615" s="19" t="s">
        <v>164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9" t="s">
        <v>88</v>
      </c>
      <c r="BK615" s="228">
        <f>ROUND(I615*H615,2)</f>
        <v>0</v>
      </c>
      <c r="BL615" s="19" t="s">
        <v>311</v>
      </c>
      <c r="BM615" s="227" t="s">
        <v>777</v>
      </c>
    </row>
    <row r="616" s="2" customFormat="1">
      <c r="A616" s="40"/>
      <c r="B616" s="41"/>
      <c r="C616" s="42"/>
      <c r="D616" s="229" t="s">
        <v>174</v>
      </c>
      <c r="E616" s="42"/>
      <c r="F616" s="230" t="s">
        <v>778</v>
      </c>
      <c r="G616" s="42"/>
      <c r="H616" s="42"/>
      <c r="I616" s="231"/>
      <c r="J616" s="42"/>
      <c r="K616" s="42"/>
      <c r="L616" s="46"/>
      <c r="M616" s="232"/>
      <c r="N616" s="23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174</v>
      </c>
      <c r="AU616" s="19" t="s">
        <v>88</v>
      </c>
    </row>
    <row r="617" s="13" customFormat="1">
      <c r="A617" s="13"/>
      <c r="B617" s="234"/>
      <c r="C617" s="235"/>
      <c r="D617" s="236" t="s">
        <v>176</v>
      </c>
      <c r="E617" s="235"/>
      <c r="F617" s="238" t="s">
        <v>779</v>
      </c>
      <c r="G617" s="235"/>
      <c r="H617" s="239">
        <v>52.061</v>
      </c>
      <c r="I617" s="240"/>
      <c r="J617" s="235"/>
      <c r="K617" s="235"/>
      <c r="L617" s="241"/>
      <c r="M617" s="242"/>
      <c r="N617" s="243"/>
      <c r="O617" s="243"/>
      <c r="P617" s="243"/>
      <c r="Q617" s="243"/>
      <c r="R617" s="243"/>
      <c r="S617" s="243"/>
      <c r="T617" s="24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5" t="s">
        <v>176</v>
      </c>
      <c r="AU617" s="245" t="s">
        <v>88</v>
      </c>
      <c r="AV617" s="13" t="s">
        <v>88</v>
      </c>
      <c r="AW617" s="13" t="s">
        <v>4</v>
      </c>
      <c r="AX617" s="13" t="s">
        <v>83</v>
      </c>
      <c r="AY617" s="245" t="s">
        <v>164</v>
      </c>
    </row>
    <row r="618" s="2" customFormat="1" ht="49.05" customHeight="1">
      <c r="A618" s="40"/>
      <c r="B618" s="41"/>
      <c r="C618" s="216" t="s">
        <v>780</v>
      </c>
      <c r="D618" s="216" t="s">
        <v>167</v>
      </c>
      <c r="E618" s="217" t="s">
        <v>781</v>
      </c>
      <c r="F618" s="218" t="s">
        <v>782</v>
      </c>
      <c r="G618" s="219" t="s">
        <v>349</v>
      </c>
      <c r="H618" s="220">
        <v>0.20799999999999999</v>
      </c>
      <c r="I618" s="221"/>
      <c r="J618" s="222">
        <f>ROUND(I618*H618,2)</f>
        <v>0</v>
      </c>
      <c r="K618" s="218" t="s">
        <v>171</v>
      </c>
      <c r="L618" s="46"/>
      <c r="M618" s="223" t="s">
        <v>19</v>
      </c>
      <c r="N618" s="224" t="s">
        <v>48</v>
      </c>
      <c r="O618" s="86"/>
      <c r="P618" s="225">
        <f>O618*H618</f>
        <v>0</v>
      </c>
      <c r="Q618" s="225">
        <v>0</v>
      </c>
      <c r="R618" s="225">
        <f>Q618*H618</f>
        <v>0</v>
      </c>
      <c r="S618" s="225">
        <v>0</v>
      </c>
      <c r="T618" s="22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27" t="s">
        <v>311</v>
      </c>
      <c r="AT618" s="227" t="s">
        <v>167</v>
      </c>
      <c r="AU618" s="227" t="s">
        <v>88</v>
      </c>
      <c r="AY618" s="19" t="s">
        <v>164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9" t="s">
        <v>88</v>
      </c>
      <c r="BK618" s="228">
        <f>ROUND(I618*H618,2)</f>
        <v>0</v>
      </c>
      <c r="BL618" s="19" t="s">
        <v>311</v>
      </c>
      <c r="BM618" s="227" t="s">
        <v>783</v>
      </c>
    </row>
    <row r="619" s="2" customFormat="1">
      <c r="A619" s="40"/>
      <c r="B619" s="41"/>
      <c r="C619" s="42"/>
      <c r="D619" s="229" t="s">
        <v>174</v>
      </c>
      <c r="E619" s="42"/>
      <c r="F619" s="230" t="s">
        <v>784</v>
      </c>
      <c r="G619" s="42"/>
      <c r="H619" s="42"/>
      <c r="I619" s="231"/>
      <c r="J619" s="42"/>
      <c r="K619" s="42"/>
      <c r="L619" s="46"/>
      <c r="M619" s="232"/>
      <c r="N619" s="233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174</v>
      </c>
      <c r="AU619" s="19" t="s">
        <v>88</v>
      </c>
    </row>
    <row r="620" s="2" customFormat="1" ht="49.05" customHeight="1">
      <c r="A620" s="40"/>
      <c r="B620" s="41"/>
      <c r="C620" s="216" t="s">
        <v>785</v>
      </c>
      <c r="D620" s="216" t="s">
        <v>167</v>
      </c>
      <c r="E620" s="217" t="s">
        <v>786</v>
      </c>
      <c r="F620" s="218" t="s">
        <v>787</v>
      </c>
      <c r="G620" s="219" t="s">
        <v>349</v>
      </c>
      <c r="H620" s="220">
        <v>0.20799999999999999</v>
      </c>
      <c r="I620" s="221"/>
      <c r="J620" s="222">
        <f>ROUND(I620*H620,2)</f>
        <v>0</v>
      </c>
      <c r="K620" s="218" t="s">
        <v>171</v>
      </c>
      <c r="L620" s="46"/>
      <c r="M620" s="223" t="s">
        <v>19</v>
      </c>
      <c r="N620" s="224" t="s">
        <v>48</v>
      </c>
      <c r="O620" s="86"/>
      <c r="P620" s="225">
        <f>O620*H620</f>
        <v>0</v>
      </c>
      <c r="Q620" s="225">
        <v>0</v>
      </c>
      <c r="R620" s="225">
        <f>Q620*H620</f>
        <v>0</v>
      </c>
      <c r="S620" s="225">
        <v>0</v>
      </c>
      <c r="T620" s="226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27" t="s">
        <v>311</v>
      </c>
      <c r="AT620" s="227" t="s">
        <v>167</v>
      </c>
      <c r="AU620" s="227" t="s">
        <v>88</v>
      </c>
      <c r="AY620" s="19" t="s">
        <v>164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9" t="s">
        <v>88</v>
      </c>
      <c r="BK620" s="228">
        <f>ROUND(I620*H620,2)</f>
        <v>0</v>
      </c>
      <c r="BL620" s="19" t="s">
        <v>311</v>
      </c>
      <c r="BM620" s="227" t="s">
        <v>788</v>
      </c>
    </row>
    <row r="621" s="2" customFormat="1">
      <c r="A621" s="40"/>
      <c r="B621" s="41"/>
      <c r="C621" s="42"/>
      <c r="D621" s="229" t="s">
        <v>174</v>
      </c>
      <c r="E621" s="42"/>
      <c r="F621" s="230" t="s">
        <v>789</v>
      </c>
      <c r="G621" s="42"/>
      <c r="H621" s="42"/>
      <c r="I621" s="231"/>
      <c r="J621" s="42"/>
      <c r="K621" s="42"/>
      <c r="L621" s="46"/>
      <c r="M621" s="232"/>
      <c r="N621" s="233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174</v>
      </c>
      <c r="AU621" s="19" t="s">
        <v>88</v>
      </c>
    </row>
    <row r="622" s="12" customFormat="1" ht="22.8" customHeight="1">
      <c r="A622" s="12"/>
      <c r="B622" s="200"/>
      <c r="C622" s="201"/>
      <c r="D622" s="202" t="s">
        <v>75</v>
      </c>
      <c r="E622" s="214" t="s">
        <v>790</v>
      </c>
      <c r="F622" s="214" t="s">
        <v>791</v>
      </c>
      <c r="G622" s="201"/>
      <c r="H622" s="201"/>
      <c r="I622" s="204"/>
      <c r="J622" s="215">
        <f>BK622</f>
        <v>0</v>
      </c>
      <c r="K622" s="201"/>
      <c r="L622" s="206"/>
      <c r="M622" s="207"/>
      <c r="N622" s="208"/>
      <c r="O622" s="208"/>
      <c r="P622" s="209">
        <f>SUM(P623:P651)</f>
        <v>0</v>
      </c>
      <c r="Q622" s="208"/>
      <c r="R622" s="209">
        <f>SUM(R623:R651)</f>
        <v>0.45309889999999997</v>
      </c>
      <c r="S622" s="208"/>
      <c r="T622" s="210">
        <f>SUM(T623:T651)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11" t="s">
        <v>88</v>
      </c>
      <c r="AT622" s="212" t="s">
        <v>75</v>
      </c>
      <c r="AU622" s="212" t="s">
        <v>83</v>
      </c>
      <c r="AY622" s="211" t="s">
        <v>164</v>
      </c>
      <c r="BK622" s="213">
        <f>SUM(BK623:BK651)</f>
        <v>0</v>
      </c>
    </row>
    <row r="623" s="2" customFormat="1" ht="24.15" customHeight="1">
      <c r="A623" s="40"/>
      <c r="B623" s="41"/>
      <c r="C623" s="216" t="s">
        <v>792</v>
      </c>
      <c r="D623" s="216" t="s">
        <v>167</v>
      </c>
      <c r="E623" s="217" t="s">
        <v>793</v>
      </c>
      <c r="F623" s="218" t="s">
        <v>794</v>
      </c>
      <c r="G623" s="219" t="s">
        <v>170</v>
      </c>
      <c r="H623" s="220">
        <v>22.98</v>
      </c>
      <c r="I623" s="221"/>
      <c r="J623" s="222">
        <f>ROUND(I623*H623,2)</f>
        <v>0</v>
      </c>
      <c r="K623" s="218" t="s">
        <v>171</v>
      </c>
      <c r="L623" s="46"/>
      <c r="M623" s="223" t="s">
        <v>19</v>
      </c>
      <c r="N623" s="224" t="s">
        <v>48</v>
      </c>
      <c r="O623" s="86"/>
      <c r="P623" s="225">
        <f>O623*H623</f>
        <v>0</v>
      </c>
      <c r="Q623" s="225">
        <v>0</v>
      </c>
      <c r="R623" s="225">
        <f>Q623*H623</f>
        <v>0</v>
      </c>
      <c r="S623" s="225">
        <v>0</v>
      </c>
      <c r="T623" s="226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27" t="s">
        <v>311</v>
      </c>
      <c r="AT623" s="227" t="s">
        <v>167</v>
      </c>
      <c r="AU623" s="227" t="s">
        <v>88</v>
      </c>
      <c r="AY623" s="19" t="s">
        <v>164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9" t="s">
        <v>88</v>
      </c>
      <c r="BK623" s="228">
        <f>ROUND(I623*H623,2)</f>
        <v>0</v>
      </c>
      <c r="BL623" s="19" t="s">
        <v>311</v>
      </c>
      <c r="BM623" s="227" t="s">
        <v>795</v>
      </c>
    </row>
    <row r="624" s="2" customFormat="1">
      <c r="A624" s="40"/>
      <c r="B624" s="41"/>
      <c r="C624" s="42"/>
      <c r="D624" s="229" t="s">
        <v>174</v>
      </c>
      <c r="E624" s="42"/>
      <c r="F624" s="230" t="s">
        <v>796</v>
      </c>
      <c r="G624" s="42"/>
      <c r="H624" s="42"/>
      <c r="I624" s="231"/>
      <c r="J624" s="42"/>
      <c r="K624" s="42"/>
      <c r="L624" s="46"/>
      <c r="M624" s="232"/>
      <c r="N624" s="233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174</v>
      </c>
      <c r="AU624" s="19" t="s">
        <v>88</v>
      </c>
    </row>
    <row r="625" s="13" customFormat="1">
      <c r="A625" s="13"/>
      <c r="B625" s="234"/>
      <c r="C625" s="235"/>
      <c r="D625" s="236" t="s">
        <v>176</v>
      </c>
      <c r="E625" s="237" t="s">
        <v>19</v>
      </c>
      <c r="F625" s="238" t="s">
        <v>183</v>
      </c>
      <c r="G625" s="235"/>
      <c r="H625" s="239">
        <v>2.3279999999999998</v>
      </c>
      <c r="I625" s="240"/>
      <c r="J625" s="235"/>
      <c r="K625" s="235"/>
      <c r="L625" s="241"/>
      <c r="M625" s="242"/>
      <c r="N625" s="243"/>
      <c r="O625" s="243"/>
      <c r="P625" s="243"/>
      <c r="Q625" s="243"/>
      <c r="R625" s="243"/>
      <c r="S625" s="243"/>
      <c r="T625" s="24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5" t="s">
        <v>176</v>
      </c>
      <c r="AU625" s="245" t="s">
        <v>88</v>
      </c>
      <c r="AV625" s="13" t="s">
        <v>88</v>
      </c>
      <c r="AW625" s="13" t="s">
        <v>37</v>
      </c>
      <c r="AX625" s="13" t="s">
        <v>76</v>
      </c>
      <c r="AY625" s="245" t="s">
        <v>164</v>
      </c>
    </row>
    <row r="626" s="13" customFormat="1">
      <c r="A626" s="13"/>
      <c r="B626" s="234"/>
      <c r="C626" s="235"/>
      <c r="D626" s="236" t="s">
        <v>176</v>
      </c>
      <c r="E626" s="237" t="s">
        <v>19</v>
      </c>
      <c r="F626" s="238" t="s">
        <v>184</v>
      </c>
      <c r="G626" s="235"/>
      <c r="H626" s="239">
        <v>20.652000000000001</v>
      </c>
      <c r="I626" s="240"/>
      <c r="J626" s="235"/>
      <c r="K626" s="235"/>
      <c r="L626" s="241"/>
      <c r="M626" s="242"/>
      <c r="N626" s="243"/>
      <c r="O626" s="243"/>
      <c r="P626" s="243"/>
      <c r="Q626" s="243"/>
      <c r="R626" s="243"/>
      <c r="S626" s="243"/>
      <c r="T626" s="24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5" t="s">
        <v>176</v>
      </c>
      <c r="AU626" s="245" t="s">
        <v>88</v>
      </c>
      <c r="AV626" s="13" t="s">
        <v>88</v>
      </c>
      <c r="AW626" s="13" t="s">
        <v>37</v>
      </c>
      <c r="AX626" s="13" t="s">
        <v>76</v>
      </c>
      <c r="AY626" s="245" t="s">
        <v>164</v>
      </c>
    </row>
    <row r="627" s="15" customFormat="1">
      <c r="A627" s="15"/>
      <c r="B627" s="256"/>
      <c r="C627" s="257"/>
      <c r="D627" s="236" t="s">
        <v>176</v>
      </c>
      <c r="E627" s="258" t="s">
        <v>19</v>
      </c>
      <c r="F627" s="259" t="s">
        <v>185</v>
      </c>
      <c r="G627" s="257"/>
      <c r="H627" s="260">
        <v>22.98</v>
      </c>
      <c r="I627" s="261"/>
      <c r="J627" s="257"/>
      <c r="K627" s="257"/>
      <c r="L627" s="262"/>
      <c r="M627" s="263"/>
      <c r="N627" s="264"/>
      <c r="O627" s="264"/>
      <c r="P627" s="264"/>
      <c r="Q627" s="264"/>
      <c r="R627" s="264"/>
      <c r="S627" s="264"/>
      <c r="T627" s="26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6" t="s">
        <v>176</v>
      </c>
      <c r="AU627" s="266" t="s">
        <v>88</v>
      </c>
      <c r="AV627" s="15" t="s">
        <v>172</v>
      </c>
      <c r="AW627" s="15" t="s">
        <v>37</v>
      </c>
      <c r="AX627" s="15" t="s">
        <v>83</v>
      </c>
      <c r="AY627" s="266" t="s">
        <v>164</v>
      </c>
    </row>
    <row r="628" s="2" customFormat="1" ht="24.15" customHeight="1">
      <c r="A628" s="40"/>
      <c r="B628" s="41"/>
      <c r="C628" s="216" t="s">
        <v>797</v>
      </c>
      <c r="D628" s="216" t="s">
        <v>167</v>
      </c>
      <c r="E628" s="217" t="s">
        <v>798</v>
      </c>
      <c r="F628" s="218" t="s">
        <v>799</v>
      </c>
      <c r="G628" s="219" t="s">
        <v>170</v>
      </c>
      <c r="H628" s="220">
        <v>22.98</v>
      </c>
      <c r="I628" s="221"/>
      <c r="J628" s="222">
        <f>ROUND(I628*H628,2)</f>
        <v>0</v>
      </c>
      <c r="K628" s="218" t="s">
        <v>171</v>
      </c>
      <c r="L628" s="46"/>
      <c r="M628" s="223" t="s">
        <v>19</v>
      </c>
      <c r="N628" s="224" t="s">
        <v>48</v>
      </c>
      <c r="O628" s="86"/>
      <c r="P628" s="225">
        <f>O628*H628</f>
        <v>0</v>
      </c>
      <c r="Q628" s="225">
        <v>0.00029999999999999997</v>
      </c>
      <c r="R628" s="225">
        <f>Q628*H628</f>
        <v>0.006894</v>
      </c>
      <c r="S628" s="225">
        <v>0</v>
      </c>
      <c r="T628" s="22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27" t="s">
        <v>311</v>
      </c>
      <c r="AT628" s="227" t="s">
        <v>167</v>
      </c>
      <c r="AU628" s="227" t="s">
        <v>88</v>
      </c>
      <c r="AY628" s="19" t="s">
        <v>164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9" t="s">
        <v>88</v>
      </c>
      <c r="BK628" s="228">
        <f>ROUND(I628*H628,2)</f>
        <v>0</v>
      </c>
      <c r="BL628" s="19" t="s">
        <v>311</v>
      </c>
      <c r="BM628" s="227" t="s">
        <v>800</v>
      </c>
    </row>
    <row r="629" s="2" customFormat="1">
      <c r="A629" s="40"/>
      <c r="B629" s="41"/>
      <c r="C629" s="42"/>
      <c r="D629" s="229" t="s">
        <v>174</v>
      </c>
      <c r="E629" s="42"/>
      <c r="F629" s="230" t="s">
        <v>801</v>
      </c>
      <c r="G629" s="42"/>
      <c r="H629" s="42"/>
      <c r="I629" s="231"/>
      <c r="J629" s="42"/>
      <c r="K629" s="42"/>
      <c r="L629" s="46"/>
      <c r="M629" s="232"/>
      <c r="N629" s="23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174</v>
      </c>
      <c r="AU629" s="19" t="s">
        <v>88</v>
      </c>
    </row>
    <row r="630" s="2" customFormat="1" ht="24.15" customHeight="1">
      <c r="A630" s="40"/>
      <c r="B630" s="41"/>
      <c r="C630" s="216" t="s">
        <v>802</v>
      </c>
      <c r="D630" s="216" t="s">
        <v>167</v>
      </c>
      <c r="E630" s="217" t="s">
        <v>803</v>
      </c>
      <c r="F630" s="218" t="s">
        <v>804</v>
      </c>
      <c r="G630" s="219" t="s">
        <v>170</v>
      </c>
      <c r="H630" s="220">
        <v>5.9029999999999996</v>
      </c>
      <c r="I630" s="221"/>
      <c r="J630" s="222">
        <f>ROUND(I630*H630,2)</f>
        <v>0</v>
      </c>
      <c r="K630" s="218" t="s">
        <v>171</v>
      </c>
      <c r="L630" s="46"/>
      <c r="M630" s="223" t="s">
        <v>19</v>
      </c>
      <c r="N630" s="224" t="s">
        <v>48</v>
      </c>
      <c r="O630" s="86"/>
      <c r="P630" s="225">
        <f>O630*H630</f>
        <v>0</v>
      </c>
      <c r="Q630" s="225">
        <v>0.0015</v>
      </c>
      <c r="R630" s="225">
        <f>Q630*H630</f>
        <v>0.0088544999999999995</v>
      </c>
      <c r="S630" s="225">
        <v>0</v>
      </c>
      <c r="T630" s="226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27" t="s">
        <v>311</v>
      </c>
      <c r="AT630" s="227" t="s">
        <v>167</v>
      </c>
      <c r="AU630" s="227" t="s">
        <v>88</v>
      </c>
      <c r="AY630" s="19" t="s">
        <v>164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9" t="s">
        <v>88</v>
      </c>
      <c r="BK630" s="228">
        <f>ROUND(I630*H630,2)</f>
        <v>0</v>
      </c>
      <c r="BL630" s="19" t="s">
        <v>311</v>
      </c>
      <c r="BM630" s="227" t="s">
        <v>805</v>
      </c>
    </row>
    <row r="631" s="2" customFormat="1">
      <c r="A631" s="40"/>
      <c r="B631" s="41"/>
      <c r="C631" s="42"/>
      <c r="D631" s="229" t="s">
        <v>174</v>
      </c>
      <c r="E631" s="42"/>
      <c r="F631" s="230" t="s">
        <v>806</v>
      </c>
      <c r="G631" s="42"/>
      <c r="H631" s="42"/>
      <c r="I631" s="231"/>
      <c r="J631" s="42"/>
      <c r="K631" s="42"/>
      <c r="L631" s="46"/>
      <c r="M631" s="232"/>
      <c r="N631" s="233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174</v>
      </c>
      <c r="AU631" s="19" t="s">
        <v>88</v>
      </c>
    </row>
    <row r="632" s="14" customFormat="1">
      <c r="A632" s="14"/>
      <c r="B632" s="246"/>
      <c r="C632" s="247"/>
      <c r="D632" s="236" t="s">
        <v>176</v>
      </c>
      <c r="E632" s="248" t="s">
        <v>19</v>
      </c>
      <c r="F632" s="249" t="s">
        <v>807</v>
      </c>
      <c r="G632" s="247"/>
      <c r="H632" s="248" t="s">
        <v>19</v>
      </c>
      <c r="I632" s="250"/>
      <c r="J632" s="247"/>
      <c r="K632" s="247"/>
      <c r="L632" s="251"/>
      <c r="M632" s="252"/>
      <c r="N632" s="253"/>
      <c r="O632" s="253"/>
      <c r="P632" s="253"/>
      <c r="Q632" s="253"/>
      <c r="R632" s="253"/>
      <c r="S632" s="253"/>
      <c r="T632" s="25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5" t="s">
        <v>176</v>
      </c>
      <c r="AU632" s="255" t="s">
        <v>88</v>
      </c>
      <c r="AV632" s="14" t="s">
        <v>83</v>
      </c>
      <c r="AW632" s="14" t="s">
        <v>37</v>
      </c>
      <c r="AX632" s="14" t="s">
        <v>76</v>
      </c>
      <c r="AY632" s="255" t="s">
        <v>164</v>
      </c>
    </row>
    <row r="633" s="13" customFormat="1">
      <c r="A633" s="13"/>
      <c r="B633" s="234"/>
      <c r="C633" s="235"/>
      <c r="D633" s="236" t="s">
        <v>176</v>
      </c>
      <c r="E633" s="237" t="s">
        <v>19</v>
      </c>
      <c r="F633" s="238" t="s">
        <v>808</v>
      </c>
      <c r="G633" s="235"/>
      <c r="H633" s="239">
        <v>2.7530000000000001</v>
      </c>
      <c r="I633" s="240"/>
      <c r="J633" s="235"/>
      <c r="K633" s="235"/>
      <c r="L633" s="241"/>
      <c r="M633" s="242"/>
      <c r="N633" s="243"/>
      <c r="O633" s="243"/>
      <c r="P633" s="243"/>
      <c r="Q633" s="243"/>
      <c r="R633" s="243"/>
      <c r="S633" s="243"/>
      <c r="T633" s="24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5" t="s">
        <v>176</v>
      </c>
      <c r="AU633" s="245" t="s">
        <v>88</v>
      </c>
      <c r="AV633" s="13" t="s">
        <v>88</v>
      </c>
      <c r="AW633" s="13" t="s">
        <v>37</v>
      </c>
      <c r="AX633" s="13" t="s">
        <v>76</v>
      </c>
      <c r="AY633" s="245" t="s">
        <v>164</v>
      </c>
    </row>
    <row r="634" s="13" customFormat="1">
      <c r="A634" s="13"/>
      <c r="B634" s="234"/>
      <c r="C634" s="235"/>
      <c r="D634" s="236" t="s">
        <v>176</v>
      </c>
      <c r="E634" s="237" t="s">
        <v>19</v>
      </c>
      <c r="F634" s="238" t="s">
        <v>809</v>
      </c>
      <c r="G634" s="235"/>
      <c r="H634" s="239">
        <v>3.1499999999999999</v>
      </c>
      <c r="I634" s="240"/>
      <c r="J634" s="235"/>
      <c r="K634" s="235"/>
      <c r="L634" s="241"/>
      <c r="M634" s="242"/>
      <c r="N634" s="243"/>
      <c r="O634" s="243"/>
      <c r="P634" s="243"/>
      <c r="Q634" s="243"/>
      <c r="R634" s="243"/>
      <c r="S634" s="243"/>
      <c r="T634" s="24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5" t="s">
        <v>176</v>
      </c>
      <c r="AU634" s="245" t="s">
        <v>88</v>
      </c>
      <c r="AV634" s="13" t="s">
        <v>88</v>
      </c>
      <c r="AW634" s="13" t="s">
        <v>37</v>
      </c>
      <c r="AX634" s="13" t="s">
        <v>76</v>
      </c>
      <c r="AY634" s="245" t="s">
        <v>164</v>
      </c>
    </row>
    <row r="635" s="15" customFormat="1">
      <c r="A635" s="15"/>
      <c r="B635" s="256"/>
      <c r="C635" s="257"/>
      <c r="D635" s="236" t="s">
        <v>176</v>
      </c>
      <c r="E635" s="258" t="s">
        <v>19</v>
      </c>
      <c r="F635" s="259" t="s">
        <v>185</v>
      </c>
      <c r="G635" s="257"/>
      <c r="H635" s="260">
        <v>5.9029999999999996</v>
      </c>
      <c r="I635" s="261"/>
      <c r="J635" s="257"/>
      <c r="K635" s="257"/>
      <c r="L635" s="262"/>
      <c r="M635" s="263"/>
      <c r="N635" s="264"/>
      <c r="O635" s="264"/>
      <c r="P635" s="264"/>
      <c r="Q635" s="264"/>
      <c r="R635" s="264"/>
      <c r="S635" s="264"/>
      <c r="T635" s="26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6" t="s">
        <v>176</v>
      </c>
      <c r="AU635" s="266" t="s">
        <v>88</v>
      </c>
      <c r="AV635" s="15" t="s">
        <v>172</v>
      </c>
      <c r="AW635" s="15" t="s">
        <v>37</v>
      </c>
      <c r="AX635" s="15" t="s">
        <v>83</v>
      </c>
      <c r="AY635" s="266" t="s">
        <v>164</v>
      </c>
    </row>
    <row r="636" s="2" customFormat="1" ht="24.15" customHeight="1">
      <c r="A636" s="40"/>
      <c r="B636" s="41"/>
      <c r="C636" s="216" t="s">
        <v>810</v>
      </c>
      <c r="D636" s="216" t="s">
        <v>167</v>
      </c>
      <c r="E636" s="217" t="s">
        <v>811</v>
      </c>
      <c r="F636" s="218" t="s">
        <v>812</v>
      </c>
      <c r="G636" s="219" t="s">
        <v>221</v>
      </c>
      <c r="H636" s="220">
        <v>4.25</v>
      </c>
      <c r="I636" s="221"/>
      <c r="J636" s="222">
        <f>ROUND(I636*H636,2)</f>
        <v>0</v>
      </c>
      <c r="K636" s="218" t="s">
        <v>171</v>
      </c>
      <c r="L636" s="46"/>
      <c r="M636" s="223" t="s">
        <v>19</v>
      </c>
      <c r="N636" s="224" t="s">
        <v>48</v>
      </c>
      <c r="O636" s="86"/>
      <c r="P636" s="225">
        <f>O636*H636</f>
        <v>0</v>
      </c>
      <c r="Q636" s="225">
        <v>0.00027999999999999998</v>
      </c>
      <c r="R636" s="225">
        <f>Q636*H636</f>
        <v>0.0011899999999999999</v>
      </c>
      <c r="S636" s="225">
        <v>0</v>
      </c>
      <c r="T636" s="226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27" t="s">
        <v>311</v>
      </c>
      <c r="AT636" s="227" t="s">
        <v>167</v>
      </c>
      <c r="AU636" s="227" t="s">
        <v>88</v>
      </c>
      <c r="AY636" s="19" t="s">
        <v>164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9" t="s">
        <v>88</v>
      </c>
      <c r="BK636" s="228">
        <f>ROUND(I636*H636,2)</f>
        <v>0</v>
      </c>
      <c r="BL636" s="19" t="s">
        <v>311</v>
      </c>
      <c r="BM636" s="227" t="s">
        <v>813</v>
      </c>
    </row>
    <row r="637" s="2" customFormat="1">
      <c r="A637" s="40"/>
      <c r="B637" s="41"/>
      <c r="C637" s="42"/>
      <c r="D637" s="229" t="s">
        <v>174</v>
      </c>
      <c r="E637" s="42"/>
      <c r="F637" s="230" t="s">
        <v>814</v>
      </c>
      <c r="G637" s="42"/>
      <c r="H637" s="42"/>
      <c r="I637" s="231"/>
      <c r="J637" s="42"/>
      <c r="K637" s="42"/>
      <c r="L637" s="46"/>
      <c r="M637" s="232"/>
      <c r="N637" s="233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174</v>
      </c>
      <c r="AU637" s="19" t="s">
        <v>88</v>
      </c>
    </row>
    <row r="638" s="14" customFormat="1">
      <c r="A638" s="14"/>
      <c r="B638" s="246"/>
      <c r="C638" s="247"/>
      <c r="D638" s="236" t="s">
        <v>176</v>
      </c>
      <c r="E638" s="248" t="s">
        <v>19</v>
      </c>
      <c r="F638" s="249" t="s">
        <v>807</v>
      </c>
      <c r="G638" s="247"/>
      <c r="H638" s="248" t="s">
        <v>19</v>
      </c>
      <c r="I638" s="250"/>
      <c r="J638" s="247"/>
      <c r="K638" s="247"/>
      <c r="L638" s="251"/>
      <c r="M638" s="252"/>
      <c r="N638" s="253"/>
      <c r="O638" s="253"/>
      <c r="P638" s="253"/>
      <c r="Q638" s="253"/>
      <c r="R638" s="253"/>
      <c r="S638" s="253"/>
      <c r="T638" s="25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5" t="s">
        <v>176</v>
      </c>
      <c r="AU638" s="255" t="s">
        <v>88</v>
      </c>
      <c r="AV638" s="14" t="s">
        <v>83</v>
      </c>
      <c r="AW638" s="14" t="s">
        <v>37</v>
      </c>
      <c r="AX638" s="14" t="s">
        <v>76</v>
      </c>
      <c r="AY638" s="255" t="s">
        <v>164</v>
      </c>
    </row>
    <row r="639" s="13" customFormat="1">
      <c r="A639" s="13"/>
      <c r="B639" s="234"/>
      <c r="C639" s="235"/>
      <c r="D639" s="236" t="s">
        <v>176</v>
      </c>
      <c r="E639" s="237" t="s">
        <v>19</v>
      </c>
      <c r="F639" s="238" t="s">
        <v>815</v>
      </c>
      <c r="G639" s="235"/>
      <c r="H639" s="239">
        <v>4.25</v>
      </c>
      <c r="I639" s="240"/>
      <c r="J639" s="235"/>
      <c r="K639" s="235"/>
      <c r="L639" s="241"/>
      <c r="M639" s="242"/>
      <c r="N639" s="243"/>
      <c r="O639" s="243"/>
      <c r="P639" s="243"/>
      <c r="Q639" s="243"/>
      <c r="R639" s="243"/>
      <c r="S639" s="243"/>
      <c r="T639" s="24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5" t="s">
        <v>176</v>
      </c>
      <c r="AU639" s="245" t="s">
        <v>88</v>
      </c>
      <c r="AV639" s="13" t="s">
        <v>88</v>
      </c>
      <c r="AW639" s="13" t="s">
        <v>37</v>
      </c>
      <c r="AX639" s="13" t="s">
        <v>83</v>
      </c>
      <c r="AY639" s="245" t="s">
        <v>164</v>
      </c>
    </row>
    <row r="640" s="2" customFormat="1" ht="37.8" customHeight="1">
      <c r="A640" s="40"/>
      <c r="B640" s="41"/>
      <c r="C640" s="216" t="s">
        <v>816</v>
      </c>
      <c r="D640" s="216" t="s">
        <v>167</v>
      </c>
      <c r="E640" s="217" t="s">
        <v>817</v>
      </c>
      <c r="F640" s="218" t="s">
        <v>818</v>
      </c>
      <c r="G640" s="219" t="s">
        <v>170</v>
      </c>
      <c r="H640" s="220">
        <v>22.98</v>
      </c>
      <c r="I640" s="221"/>
      <c r="J640" s="222">
        <f>ROUND(I640*H640,2)</f>
        <v>0</v>
      </c>
      <c r="K640" s="218" t="s">
        <v>171</v>
      </c>
      <c r="L640" s="46"/>
      <c r="M640" s="223" t="s">
        <v>19</v>
      </c>
      <c r="N640" s="224" t="s">
        <v>48</v>
      </c>
      <c r="O640" s="86"/>
      <c r="P640" s="225">
        <f>O640*H640</f>
        <v>0</v>
      </c>
      <c r="Q640" s="225">
        <v>0.0060000000000000001</v>
      </c>
      <c r="R640" s="225">
        <f>Q640*H640</f>
        <v>0.13788</v>
      </c>
      <c r="S640" s="225">
        <v>0</v>
      </c>
      <c r="T640" s="226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27" t="s">
        <v>311</v>
      </c>
      <c r="AT640" s="227" t="s">
        <v>167</v>
      </c>
      <c r="AU640" s="227" t="s">
        <v>88</v>
      </c>
      <c r="AY640" s="19" t="s">
        <v>164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9" t="s">
        <v>88</v>
      </c>
      <c r="BK640" s="228">
        <f>ROUND(I640*H640,2)</f>
        <v>0</v>
      </c>
      <c r="BL640" s="19" t="s">
        <v>311</v>
      </c>
      <c r="BM640" s="227" t="s">
        <v>819</v>
      </c>
    </row>
    <row r="641" s="2" customFormat="1">
      <c r="A641" s="40"/>
      <c r="B641" s="41"/>
      <c r="C641" s="42"/>
      <c r="D641" s="229" t="s">
        <v>174</v>
      </c>
      <c r="E641" s="42"/>
      <c r="F641" s="230" t="s">
        <v>820</v>
      </c>
      <c r="G641" s="42"/>
      <c r="H641" s="42"/>
      <c r="I641" s="231"/>
      <c r="J641" s="42"/>
      <c r="K641" s="42"/>
      <c r="L641" s="46"/>
      <c r="M641" s="232"/>
      <c r="N641" s="233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174</v>
      </c>
      <c r="AU641" s="19" t="s">
        <v>88</v>
      </c>
    </row>
    <row r="642" s="13" customFormat="1">
      <c r="A642" s="13"/>
      <c r="B642" s="234"/>
      <c r="C642" s="235"/>
      <c r="D642" s="236" t="s">
        <v>176</v>
      </c>
      <c r="E642" s="237" t="s">
        <v>19</v>
      </c>
      <c r="F642" s="238" t="s">
        <v>183</v>
      </c>
      <c r="G642" s="235"/>
      <c r="H642" s="239">
        <v>2.3279999999999998</v>
      </c>
      <c r="I642" s="240"/>
      <c r="J642" s="235"/>
      <c r="K642" s="235"/>
      <c r="L642" s="241"/>
      <c r="M642" s="242"/>
      <c r="N642" s="243"/>
      <c r="O642" s="243"/>
      <c r="P642" s="243"/>
      <c r="Q642" s="243"/>
      <c r="R642" s="243"/>
      <c r="S642" s="243"/>
      <c r="T642" s="24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5" t="s">
        <v>176</v>
      </c>
      <c r="AU642" s="245" t="s">
        <v>88</v>
      </c>
      <c r="AV642" s="13" t="s">
        <v>88</v>
      </c>
      <c r="AW642" s="13" t="s">
        <v>37</v>
      </c>
      <c r="AX642" s="13" t="s">
        <v>76</v>
      </c>
      <c r="AY642" s="245" t="s">
        <v>164</v>
      </c>
    </row>
    <row r="643" s="13" customFormat="1">
      <c r="A643" s="13"/>
      <c r="B643" s="234"/>
      <c r="C643" s="235"/>
      <c r="D643" s="236" t="s">
        <v>176</v>
      </c>
      <c r="E643" s="237" t="s">
        <v>19</v>
      </c>
      <c r="F643" s="238" t="s">
        <v>184</v>
      </c>
      <c r="G643" s="235"/>
      <c r="H643" s="239">
        <v>20.652000000000001</v>
      </c>
      <c r="I643" s="240"/>
      <c r="J643" s="235"/>
      <c r="K643" s="235"/>
      <c r="L643" s="241"/>
      <c r="M643" s="242"/>
      <c r="N643" s="243"/>
      <c r="O643" s="243"/>
      <c r="P643" s="243"/>
      <c r="Q643" s="243"/>
      <c r="R643" s="243"/>
      <c r="S643" s="243"/>
      <c r="T643" s="24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5" t="s">
        <v>176</v>
      </c>
      <c r="AU643" s="245" t="s">
        <v>88</v>
      </c>
      <c r="AV643" s="13" t="s">
        <v>88</v>
      </c>
      <c r="AW643" s="13" t="s">
        <v>37</v>
      </c>
      <c r="AX643" s="13" t="s">
        <v>76</v>
      </c>
      <c r="AY643" s="245" t="s">
        <v>164</v>
      </c>
    </row>
    <row r="644" s="15" customFormat="1">
      <c r="A644" s="15"/>
      <c r="B644" s="256"/>
      <c r="C644" s="257"/>
      <c r="D644" s="236" t="s">
        <v>176</v>
      </c>
      <c r="E644" s="258" t="s">
        <v>19</v>
      </c>
      <c r="F644" s="259" t="s">
        <v>185</v>
      </c>
      <c r="G644" s="257"/>
      <c r="H644" s="260">
        <v>22.98</v>
      </c>
      <c r="I644" s="261"/>
      <c r="J644" s="257"/>
      <c r="K644" s="257"/>
      <c r="L644" s="262"/>
      <c r="M644" s="263"/>
      <c r="N644" s="264"/>
      <c r="O644" s="264"/>
      <c r="P644" s="264"/>
      <c r="Q644" s="264"/>
      <c r="R644" s="264"/>
      <c r="S644" s="264"/>
      <c r="T644" s="26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6" t="s">
        <v>176</v>
      </c>
      <c r="AU644" s="266" t="s">
        <v>88</v>
      </c>
      <c r="AV644" s="15" t="s">
        <v>172</v>
      </c>
      <c r="AW644" s="15" t="s">
        <v>37</v>
      </c>
      <c r="AX644" s="15" t="s">
        <v>83</v>
      </c>
      <c r="AY644" s="266" t="s">
        <v>164</v>
      </c>
    </row>
    <row r="645" s="2" customFormat="1" ht="16.5" customHeight="1">
      <c r="A645" s="40"/>
      <c r="B645" s="41"/>
      <c r="C645" s="278" t="s">
        <v>821</v>
      </c>
      <c r="D645" s="278" t="s">
        <v>250</v>
      </c>
      <c r="E645" s="279" t="s">
        <v>822</v>
      </c>
      <c r="F645" s="280" t="s">
        <v>823</v>
      </c>
      <c r="G645" s="281" t="s">
        <v>170</v>
      </c>
      <c r="H645" s="282">
        <v>25.277999999999999</v>
      </c>
      <c r="I645" s="283"/>
      <c r="J645" s="284">
        <f>ROUND(I645*H645,2)</f>
        <v>0</v>
      </c>
      <c r="K645" s="280" t="s">
        <v>171</v>
      </c>
      <c r="L645" s="285"/>
      <c r="M645" s="286" t="s">
        <v>19</v>
      </c>
      <c r="N645" s="287" t="s">
        <v>48</v>
      </c>
      <c r="O645" s="86"/>
      <c r="P645" s="225">
        <f>O645*H645</f>
        <v>0</v>
      </c>
      <c r="Q645" s="225">
        <v>0.0118</v>
      </c>
      <c r="R645" s="225">
        <f>Q645*H645</f>
        <v>0.2982804</v>
      </c>
      <c r="S645" s="225">
        <v>0</v>
      </c>
      <c r="T645" s="226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27" t="s">
        <v>397</v>
      </c>
      <c r="AT645" s="227" t="s">
        <v>250</v>
      </c>
      <c r="AU645" s="227" t="s">
        <v>88</v>
      </c>
      <c r="AY645" s="19" t="s">
        <v>164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9" t="s">
        <v>88</v>
      </c>
      <c r="BK645" s="228">
        <f>ROUND(I645*H645,2)</f>
        <v>0</v>
      </c>
      <c r="BL645" s="19" t="s">
        <v>311</v>
      </c>
      <c r="BM645" s="227" t="s">
        <v>824</v>
      </c>
    </row>
    <row r="646" s="2" customFormat="1">
      <c r="A646" s="40"/>
      <c r="B646" s="41"/>
      <c r="C646" s="42"/>
      <c r="D646" s="229" t="s">
        <v>174</v>
      </c>
      <c r="E646" s="42"/>
      <c r="F646" s="230" t="s">
        <v>825</v>
      </c>
      <c r="G646" s="42"/>
      <c r="H646" s="42"/>
      <c r="I646" s="231"/>
      <c r="J646" s="42"/>
      <c r="K646" s="42"/>
      <c r="L646" s="46"/>
      <c r="M646" s="232"/>
      <c r="N646" s="23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174</v>
      </c>
      <c r="AU646" s="19" t="s">
        <v>88</v>
      </c>
    </row>
    <row r="647" s="13" customFormat="1">
      <c r="A647" s="13"/>
      <c r="B647" s="234"/>
      <c r="C647" s="235"/>
      <c r="D647" s="236" t="s">
        <v>176</v>
      </c>
      <c r="E647" s="235"/>
      <c r="F647" s="238" t="s">
        <v>826</v>
      </c>
      <c r="G647" s="235"/>
      <c r="H647" s="239">
        <v>25.277999999999999</v>
      </c>
      <c r="I647" s="240"/>
      <c r="J647" s="235"/>
      <c r="K647" s="235"/>
      <c r="L647" s="241"/>
      <c r="M647" s="242"/>
      <c r="N647" s="243"/>
      <c r="O647" s="243"/>
      <c r="P647" s="243"/>
      <c r="Q647" s="243"/>
      <c r="R647" s="243"/>
      <c r="S647" s="243"/>
      <c r="T647" s="24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5" t="s">
        <v>176</v>
      </c>
      <c r="AU647" s="245" t="s">
        <v>88</v>
      </c>
      <c r="AV647" s="13" t="s">
        <v>88</v>
      </c>
      <c r="AW647" s="13" t="s">
        <v>4</v>
      </c>
      <c r="AX647" s="13" t="s">
        <v>83</v>
      </c>
      <c r="AY647" s="245" t="s">
        <v>164</v>
      </c>
    </row>
    <row r="648" s="2" customFormat="1" ht="49.05" customHeight="1">
      <c r="A648" s="40"/>
      <c r="B648" s="41"/>
      <c r="C648" s="216" t="s">
        <v>827</v>
      </c>
      <c r="D648" s="216" t="s">
        <v>167</v>
      </c>
      <c r="E648" s="217" t="s">
        <v>828</v>
      </c>
      <c r="F648" s="218" t="s">
        <v>829</v>
      </c>
      <c r="G648" s="219" t="s">
        <v>349</v>
      </c>
      <c r="H648" s="220">
        <v>0.45300000000000001</v>
      </c>
      <c r="I648" s="221"/>
      <c r="J648" s="222">
        <f>ROUND(I648*H648,2)</f>
        <v>0</v>
      </c>
      <c r="K648" s="218" t="s">
        <v>171</v>
      </c>
      <c r="L648" s="46"/>
      <c r="M648" s="223" t="s">
        <v>19</v>
      </c>
      <c r="N648" s="224" t="s">
        <v>48</v>
      </c>
      <c r="O648" s="86"/>
      <c r="P648" s="225">
        <f>O648*H648</f>
        <v>0</v>
      </c>
      <c r="Q648" s="225">
        <v>0</v>
      </c>
      <c r="R648" s="225">
        <f>Q648*H648</f>
        <v>0</v>
      </c>
      <c r="S648" s="225">
        <v>0</v>
      </c>
      <c r="T648" s="226">
        <f>S648*H648</f>
        <v>0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27" t="s">
        <v>311</v>
      </c>
      <c r="AT648" s="227" t="s">
        <v>167</v>
      </c>
      <c r="AU648" s="227" t="s">
        <v>88</v>
      </c>
      <c r="AY648" s="19" t="s">
        <v>164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9" t="s">
        <v>88</v>
      </c>
      <c r="BK648" s="228">
        <f>ROUND(I648*H648,2)</f>
        <v>0</v>
      </c>
      <c r="BL648" s="19" t="s">
        <v>311</v>
      </c>
      <c r="BM648" s="227" t="s">
        <v>830</v>
      </c>
    </row>
    <row r="649" s="2" customFormat="1">
      <c r="A649" s="40"/>
      <c r="B649" s="41"/>
      <c r="C649" s="42"/>
      <c r="D649" s="229" t="s">
        <v>174</v>
      </c>
      <c r="E649" s="42"/>
      <c r="F649" s="230" t="s">
        <v>831</v>
      </c>
      <c r="G649" s="42"/>
      <c r="H649" s="42"/>
      <c r="I649" s="231"/>
      <c r="J649" s="42"/>
      <c r="K649" s="42"/>
      <c r="L649" s="46"/>
      <c r="M649" s="232"/>
      <c r="N649" s="233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174</v>
      </c>
      <c r="AU649" s="19" t="s">
        <v>88</v>
      </c>
    </row>
    <row r="650" s="2" customFormat="1" ht="49.05" customHeight="1">
      <c r="A650" s="40"/>
      <c r="B650" s="41"/>
      <c r="C650" s="216" t="s">
        <v>832</v>
      </c>
      <c r="D650" s="216" t="s">
        <v>167</v>
      </c>
      <c r="E650" s="217" t="s">
        <v>833</v>
      </c>
      <c r="F650" s="218" t="s">
        <v>834</v>
      </c>
      <c r="G650" s="219" t="s">
        <v>349</v>
      </c>
      <c r="H650" s="220">
        <v>0.45300000000000001</v>
      </c>
      <c r="I650" s="221"/>
      <c r="J650" s="222">
        <f>ROUND(I650*H650,2)</f>
        <v>0</v>
      </c>
      <c r="K650" s="218" t="s">
        <v>171</v>
      </c>
      <c r="L650" s="46"/>
      <c r="M650" s="223" t="s">
        <v>19</v>
      </c>
      <c r="N650" s="224" t="s">
        <v>48</v>
      </c>
      <c r="O650" s="86"/>
      <c r="P650" s="225">
        <f>O650*H650</f>
        <v>0</v>
      </c>
      <c r="Q650" s="225">
        <v>0</v>
      </c>
      <c r="R650" s="225">
        <f>Q650*H650</f>
        <v>0</v>
      </c>
      <c r="S650" s="225">
        <v>0</v>
      </c>
      <c r="T650" s="22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27" t="s">
        <v>311</v>
      </c>
      <c r="AT650" s="227" t="s">
        <v>167</v>
      </c>
      <c r="AU650" s="227" t="s">
        <v>88</v>
      </c>
      <c r="AY650" s="19" t="s">
        <v>164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9" t="s">
        <v>88</v>
      </c>
      <c r="BK650" s="228">
        <f>ROUND(I650*H650,2)</f>
        <v>0</v>
      </c>
      <c r="BL650" s="19" t="s">
        <v>311</v>
      </c>
      <c r="BM650" s="227" t="s">
        <v>835</v>
      </c>
    </row>
    <row r="651" s="2" customFormat="1">
      <c r="A651" s="40"/>
      <c r="B651" s="41"/>
      <c r="C651" s="42"/>
      <c r="D651" s="229" t="s">
        <v>174</v>
      </c>
      <c r="E651" s="42"/>
      <c r="F651" s="230" t="s">
        <v>836</v>
      </c>
      <c r="G651" s="42"/>
      <c r="H651" s="42"/>
      <c r="I651" s="231"/>
      <c r="J651" s="42"/>
      <c r="K651" s="42"/>
      <c r="L651" s="46"/>
      <c r="M651" s="232"/>
      <c r="N651" s="233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174</v>
      </c>
      <c r="AU651" s="19" t="s">
        <v>88</v>
      </c>
    </row>
    <row r="652" s="12" customFormat="1" ht="22.8" customHeight="1">
      <c r="A652" s="12"/>
      <c r="B652" s="200"/>
      <c r="C652" s="201"/>
      <c r="D652" s="202" t="s">
        <v>75</v>
      </c>
      <c r="E652" s="214" t="s">
        <v>837</v>
      </c>
      <c r="F652" s="214" t="s">
        <v>838</v>
      </c>
      <c r="G652" s="201"/>
      <c r="H652" s="201"/>
      <c r="I652" s="204"/>
      <c r="J652" s="215">
        <f>BK652</f>
        <v>0</v>
      </c>
      <c r="K652" s="201"/>
      <c r="L652" s="206"/>
      <c r="M652" s="207"/>
      <c r="N652" s="208"/>
      <c r="O652" s="208"/>
      <c r="P652" s="209">
        <f>SUM(P653:P663)</f>
        <v>0</v>
      </c>
      <c r="Q652" s="208"/>
      <c r="R652" s="209">
        <f>SUM(R653:R663)</f>
        <v>0.0023491300000000001</v>
      </c>
      <c r="S652" s="208"/>
      <c r="T652" s="210">
        <f>SUM(T653:T663)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11" t="s">
        <v>88</v>
      </c>
      <c r="AT652" s="212" t="s">
        <v>75</v>
      </c>
      <c r="AU652" s="212" t="s">
        <v>83</v>
      </c>
      <c r="AY652" s="211" t="s">
        <v>164</v>
      </c>
      <c r="BK652" s="213">
        <f>SUM(BK653:BK663)</f>
        <v>0</v>
      </c>
    </row>
    <row r="653" s="2" customFormat="1" ht="37.8" customHeight="1">
      <c r="A653" s="40"/>
      <c r="B653" s="41"/>
      <c r="C653" s="216" t="s">
        <v>839</v>
      </c>
      <c r="D653" s="216" t="s">
        <v>167</v>
      </c>
      <c r="E653" s="217" t="s">
        <v>840</v>
      </c>
      <c r="F653" s="218" t="s">
        <v>841</v>
      </c>
      <c r="G653" s="219" t="s">
        <v>170</v>
      </c>
      <c r="H653" s="220">
        <v>6.3490000000000002</v>
      </c>
      <c r="I653" s="221"/>
      <c r="J653" s="222">
        <f>ROUND(I653*H653,2)</f>
        <v>0</v>
      </c>
      <c r="K653" s="218" t="s">
        <v>171</v>
      </c>
      <c r="L653" s="46"/>
      <c r="M653" s="223" t="s">
        <v>19</v>
      </c>
      <c r="N653" s="224" t="s">
        <v>48</v>
      </c>
      <c r="O653" s="86"/>
      <c r="P653" s="225">
        <f>O653*H653</f>
        <v>0</v>
      </c>
      <c r="Q653" s="225">
        <v>8.0000000000000007E-05</v>
      </c>
      <c r="R653" s="225">
        <f>Q653*H653</f>
        <v>0.00050792000000000003</v>
      </c>
      <c r="S653" s="225">
        <v>0</v>
      </c>
      <c r="T653" s="226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27" t="s">
        <v>311</v>
      </c>
      <c r="AT653" s="227" t="s">
        <v>167</v>
      </c>
      <c r="AU653" s="227" t="s">
        <v>88</v>
      </c>
      <c r="AY653" s="19" t="s">
        <v>164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9" t="s">
        <v>88</v>
      </c>
      <c r="BK653" s="228">
        <f>ROUND(I653*H653,2)</f>
        <v>0</v>
      </c>
      <c r="BL653" s="19" t="s">
        <v>311</v>
      </c>
      <c r="BM653" s="227" t="s">
        <v>842</v>
      </c>
    </row>
    <row r="654" s="2" customFormat="1">
      <c r="A654" s="40"/>
      <c r="B654" s="41"/>
      <c r="C654" s="42"/>
      <c r="D654" s="229" t="s">
        <v>174</v>
      </c>
      <c r="E654" s="42"/>
      <c r="F654" s="230" t="s">
        <v>843</v>
      </c>
      <c r="G654" s="42"/>
      <c r="H654" s="42"/>
      <c r="I654" s="231"/>
      <c r="J654" s="42"/>
      <c r="K654" s="42"/>
      <c r="L654" s="46"/>
      <c r="M654" s="232"/>
      <c r="N654" s="233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174</v>
      </c>
      <c r="AU654" s="19" t="s">
        <v>88</v>
      </c>
    </row>
    <row r="655" s="14" customFormat="1">
      <c r="A655" s="14"/>
      <c r="B655" s="246"/>
      <c r="C655" s="247"/>
      <c r="D655" s="236" t="s">
        <v>176</v>
      </c>
      <c r="E655" s="248" t="s">
        <v>19</v>
      </c>
      <c r="F655" s="249" t="s">
        <v>844</v>
      </c>
      <c r="G655" s="247"/>
      <c r="H655" s="248" t="s">
        <v>19</v>
      </c>
      <c r="I655" s="250"/>
      <c r="J655" s="247"/>
      <c r="K655" s="247"/>
      <c r="L655" s="251"/>
      <c r="M655" s="252"/>
      <c r="N655" s="253"/>
      <c r="O655" s="253"/>
      <c r="P655" s="253"/>
      <c r="Q655" s="253"/>
      <c r="R655" s="253"/>
      <c r="S655" s="253"/>
      <c r="T655" s="25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5" t="s">
        <v>176</v>
      </c>
      <c r="AU655" s="255" t="s">
        <v>88</v>
      </c>
      <c r="AV655" s="14" t="s">
        <v>83</v>
      </c>
      <c r="AW655" s="14" t="s">
        <v>37</v>
      </c>
      <c r="AX655" s="14" t="s">
        <v>76</v>
      </c>
      <c r="AY655" s="255" t="s">
        <v>164</v>
      </c>
    </row>
    <row r="656" s="13" customFormat="1">
      <c r="A656" s="13"/>
      <c r="B656" s="234"/>
      <c r="C656" s="235"/>
      <c r="D656" s="236" t="s">
        <v>176</v>
      </c>
      <c r="E656" s="237" t="s">
        <v>19</v>
      </c>
      <c r="F656" s="238" t="s">
        <v>845</v>
      </c>
      <c r="G656" s="235"/>
      <c r="H656" s="239">
        <v>2.3199999999999998</v>
      </c>
      <c r="I656" s="240"/>
      <c r="J656" s="235"/>
      <c r="K656" s="235"/>
      <c r="L656" s="241"/>
      <c r="M656" s="242"/>
      <c r="N656" s="243"/>
      <c r="O656" s="243"/>
      <c r="P656" s="243"/>
      <c r="Q656" s="243"/>
      <c r="R656" s="243"/>
      <c r="S656" s="243"/>
      <c r="T656" s="24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5" t="s">
        <v>176</v>
      </c>
      <c r="AU656" s="245" t="s">
        <v>88</v>
      </c>
      <c r="AV656" s="13" t="s">
        <v>88</v>
      </c>
      <c r="AW656" s="13" t="s">
        <v>37</v>
      </c>
      <c r="AX656" s="13" t="s">
        <v>76</v>
      </c>
      <c r="AY656" s="245" t="s">
        <v>164</v>
      </c>
    </row>
    <row r="657" s="13" customFormat="1">
      <c r="A657" s="13"/>
      <c r="B657" s="234"/>
      <c r="C657" s="235"/>
      <c r="D657" s="236" t="s">
        <v>176</v>
      </c>
      <c r="E657" s="237" t="s">
        <v>19</v>
      </c>
      <c r="F657" s="238" t="s">
        <v>846</v>
      </c>
      <c r="G657" s="235"/>
      <c r="H657" s="239">
        <v>2.3700000000000001</v>
      </c>
      <c r="I657" s="240"/>
      <c r="J657" s="235"/>
      <c r="K657" s="235"/>
      <c r="L657" s="241"/>
      <c r="M657" s="242"/>
      <c r="N657" s="243"/>
      <c r="O657" s="243"/>
      <c r="P657" s="243"/>
      <c r="Q657" s="243"/>
      <c r="R657" s="243"/>
      <c r="S657" s="243"/>
      <c r="T657" s="24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5" t="s">
        <v>176</v>
      </c>
      <c r="AU657" s="245" t="s">
        <v>88</v>
      </c>
      <c r="AV657" s="13" t="s">
        <v>88</v>
      </c>
      <c r="AW657" s="13" t="s">
        <v>37</v>
      </c>
      <c r="AX657" s="13" t="s">
        <v>76</v>
      </c>
      <c r="AY657" s="245" t="s">
        <v>164</v>
      </c>
    </row>
    <row r="658" s="13" customFormat="1">
      <c r="A658" s="13"/>
      <c r="B658" s="234"/>
      <c r="C658" s="235"/>
      <c r="D658" s="236" t="s">
        <v>176</v>
      </c>
      <c r="E658" s="237" t="s">
        <v>19</v>
      </c>
      <c r="F658" s="238" t="s">
        <v>847</v>
      </c>
      <c r="G658" s="235"/>
      <c r="H658" s="239">
        <v>1.659</v>
      </c>
      <c r="I658" s="240"/>
      <c r="J658" s="235"/>
      <c r="K658" s="235"/>
      <c r="L658" s="241"/>
      <c r="M658" s="242"/>
      <c r="N658" s="243"/>
      <c r="O658" s="243"/>
      <c r="P658" s="243"/>
      <c r="Q658" s="243"/>
      <c r="R658" s="243"/>
      <c r="S658" s="243"/>
      <c r="T658" s="24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5" t="s">
        <v>176</v>
      </c>
      <c r="AU658" s="245" t="s">
        <v>88</v>
      </c>
      <c r="AV658" s="13" t="s">
        <v>88</v>
      </c>
      <c r="AW658" s="13" t="s">
        <v>37</v>
      </c>
      <c r="AX658" s="13" t="s">
        <v>76</v>
      </c>
      <c r="AY658" s="245" t="s">
        <v>164</v>
      </c>
    </row>
    <row r="659" s="15" customFormat="1">
      <c r="A659" s="15"/>
      <c r="B659" s="256"/>
      <c r="C659" s="257"/>
      <c r="D659" s="236" t="s">
        <v>176</v>
      </c>
      <c r="E659" s="258" t="s">
        <v>19</v>
      </c>
      <c r="F659" s="259" t="s">
        <v>185</v>
      </c>
      <c r="G659" s="257"/>
      <c r="H659" s="260">
        <v>6.3490000000000002</v>
      </c>
      <c r="I659" s="261"/>
      <c r="J659" s="257"/>
      <c r="K659" s="257"/>
      <c r="L659" s="262"/>
      <c r="M659" s="263"/>
      <c r="N659" s="264"/>
      <c r="O659" s="264"/>
      <c r="P659" s="264"/>
      <c r="Q659" s="264"/>
      <c r="R659" s="264"/>
      <c r="S659" s="264"/>
      <c r="T659" s="26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6" t="s">
        <v>176</v>
      </c>
      <c r="AU659" s="266" t="s">
        <v>88</v>
      </c>
      <c r="AV659" s="15" t="s">
        <v>172</v>
      </c>
      <c r="AW659" s="15" t="s">
        <v>37</v>
      </c>
      <c r="AX659" s="15" t="s">
        <v>83</v>
      </c>
      <c r="AY659" s="266" t="s">
        <v>164</v>
      </c>
    </row>
    <row r="660" s="2" customFormat="1" ht="24.15" customHeight="1">
      <c r="A660" s="40"/>
      <c r="B660" s="41"/>
      <c r="C660" s="216" t="s">
        <v>848</v>
      </c>
      <c r="D660" s="216" t="s">
        <v>167</v>
      </c>
      <c r="E660" s="217" t="s">
        <v>849</v>
      </c>
      <c r="F660" s="218" t="s">
        <v>850</v>
      </c>
      <c r="G660" s="219" t="s">
        <v>170</v>
      </c>
      <c r="H660" s="220">
        <v>6.3490000000000002</v>
      </c>
      <c r="I660" s="221"/>
      <c r="J660" s="222">
        <f>ROUND(I660*H660,2)</f>
        <v>0</v>
      </c>
      <c r="K660" s="218" t="s">
        <v>171</v>
      </c>
      <c r="L660" s="46"/>
      <c r="M660" s="223" t="s">
        <v>19</v>
      </c>
      <c r="N660" s="224" t="s">
        <v>48</v>
      </c>
      <c r="O660" s="86"/>
      <c r="P660" s="225">
        <f>O660*H660</f>
        <v>0</v>
      </c>
      <c r="Q660" s="225">
        <v>0.00017000000000000001</v>
      </c>
      <c r="R660" s="225">
        <f>Q660*H660</f>
        <v>0.0010793300000000001</v>
      </c>
      <c r="S660" s="225">
        <v>0</v>
      </c>
      <c r="T660" s="226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27" t="s">
        <v>311</v>
      </c>
      <c r="AT660" s="227" t="s">
        <v>167</v>
      </c>
      <c r="AU660" s="227" t="s">
        <v>88</v>
      </c>
      <c r="AY660" s="19" t="s">
        <v>164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9" t="s">
        <v>88</v>
      </c>
      <c r="BK660" s="228">
        <f>ROUND(I660*H660,2)</f>
        <v>0</v>
      </c>
      <c r="BL660" s="19" t="s">
        <v>311</v>
      </c>
      <c r="BM660" s="227" t="s">
        <v>851</v>
      </c>
    </row>
    <row r="661" s="2" customFormat="1">
      <c r="A661" s="40"/>
      <c r="B661" s="41"/>
      <c r="C661" s="42"/>
      <c r="D661" s="229" t="s">
        <v>174</v>
      </c>
      <c r="E661" s="42"/>
      <c r="F661" s="230" t="s">
        <v>852</v>
      </c>
      <c r="G661" s="42"/>
      <c r="H661" s="42"/>
      <c r="I661" s="231"/>
      <c r="J661" s="42"/>
      <c r="K661" s="42"/>
      <c r="L661" s="46"/>
      <c r="M661" s="232"/>
      <c r="N661" s="233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174</v>
      </c>
      <c r="AU661" s="19" t="s">
        <v>88</v>
      </c>
    </row>
    <row r="662" s="2" customFormat="1" ht="24.15" customHeight="1">
      <c r="A662" s="40"/>
      <c r="B662" s="41"/>
      <c r="C662" s="216" t="s">
        <v>853</v>
      </c>
      <c r="D662" s="216" t="s">
        <v>167</v>
      </c>
      <c r="E662" s="217" t="s">
        <v>854</v>
      </c>
      <c r="F662" s="218" t="s">
        <v>855</v>
      </c>
      <c r="G662" s="219" t="s">
        <v>170</v>
      </c>
      <c r="H662" s="220">
        <v>6.3490000000000002</v>
      </c>
      <c r="I662" s="221"/>
      <c r="J662" s="222">
        <f>ROUND(I662*H662,2)</f>
        <v>0</v>
      </c>
      <c r="K662" s="218" t="s">
        <v>171</v>
      </c>
      <c r="L662" s="46"/>
      <c r="M662" s="223" t="s">
        <v>19</v>
      </c>
      <c r="N662" s="224" t="s">
        <v>48</v>
      </c>
      <c r="O662" s="86"/>
      <c r="P662" s="225">
        <f>O662*H662</f>
        <v>0</v>
      </c>
      <c r="Q662" s="225">
        <v>0.00012</v>
      </c>
      <c r="R662" s="225">
        <f>Q662*H662</f>
        <v>0.00076188000000000004</v>
      </c>
      <c r="S662" s="225">
        <v>0</v>
      </c>
      <c r="T662" s="226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27" t="s">
        <v>311</v>
      </c>
      <c r="AT662" s="227" t="s">
        <v>167</v>
      </c>
      <c r="AU662" s="227" t="s">
        <v>88</v>
      </c>
      <c r="AY662" s="19" t="s">
        <v>164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9" t="s">
        <v>88</v>
      </c>
      <c r="BK662" s="228">
        <f>ROUND(I662*H662,2)</f>
        <v>0</v>
      </c>
      <c r="BL662" s="19" t="s">
        <v>311</v>
      </c>
      <c r="BM662" s="227" t="s">
        <v>856</v>
      </c>
    </row>
    <row r="663" s="2" customFormat="1">
      <c r="A663" s="40"/>
      <c r="B663" s="41"/>
      <c r="C663" s="42"/>
      <c r="D663" s="229" t="s">
        <v>174</v>
      </c>
      <c r="E663" s="42"/>
      <c r="F663" s="230" t="s">
        <v>857</v>
      </c>
      <c r="G663" s="42"/>
      <c r="H663" s="42"/>
      <c r="I663" s="231"/>
      <c r="J663" s="42"/>
      <c r="K663" s="42"/>
      <c r="L663" s="46"/>
      <c r="M663" s="232"/>
      <c r="N663" s="23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174</v>
      </c>
      <c r="AU663" s="19" t="s">
        <v>88</v>
      </c>
    </row>
    <row r="664" s="12" customFormat="1" ht="22.8" customHeight="1">
      <c r="A664" s="12"/>
      <c r="B664" s="200"/>
      <c r="C664" s="201"/>
      <c r="D664" s="202" t="s">
        <v>75</v>
      </c>
      <c r="E664" s="214" t="s">
        <v>858</v>
      </c>
      <c r="F664" s="214" t="s">
        <v>859</v>
      </c>
      <c r="G664" s="201"/>
      <c r="H664" s="201"/>
      <c r="I664" s="204"/>
      <c r="J664" s="215">
        <f>BK664</f>
        <v>0</v>
      </c>
      <c r="K664" s="201"/>
      <c r="L664" s="206"/>
      <c r="M664" s="207"/>
      <c r="N664" s="208"/>
      <c r="O664" s="208"/>
      <c r="P664" s="209">
        <f>SUM(P665:P674)</f>
        <v>0</v>
      </c>
      <c r="Q664" s="208"/>
      <c r="R664" s="209">
        <f>SUM(R665:R674)</f>
        <v>0.13009167999999999</v>
      </c>
      <c r="S664" s="208"/>
      <c r="T664" s="210">
        <f>SUM(T665:T674)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11" t="s">
        <v>88</v>
      </c>
      <c r="AT664" s="212" t="s">
        <v>75</v>
      </c>
      <c r="AU664" s="212" t="s">
        <v>83</v>
      </c>
      <c r="AY664" s="211" t="s">
        <v>164</v>
      </c>
      <c r="BK664" s="213">
        <f>SUM(BK665:BK674)</f>
        <v>0</v>
      </c>
    </row>
    <row r="665" s="2" customFormat="1" ht="24.15" customHeight="1">
      <c r="A665" s="40"/>
      <c r="B665" s="41"/>
      <c r="C665" s="216" t="s">
        <v>860</v>
      </c>
      <c r="D665" s="216" t="s">
        <v>167</v>
      </c>
      <c r="E665" s="217" t="s">
        <v>861</v>
      </c>
      <c r="F665" s="218" t="s">
        <v>862</v>
      </c>
      <c r="G665" s="219" t="s">
        <v>170</v>
      </c>
      <c r="H665" s="220">
        <v>282.80799999999999</v>
      </c>
      <c r="I665" s="221"/>
      <c r="J665" s="222">
        <f>ROUND(I665*H665,2)</f>
        <v>0</v>
      </c>
      <c r="K665" s="218" t="s">
        <v>171</v>
      </c>
      <c r="L665" s="46"/>
      <c r="M665" s="223" t="s">
        <v>19</v>
      </c>
      <c r="N665" s="224" t="s">
        <v>48</v>
      </c>
      <c r="O665" s="86"/>
      <c r="P665" s="225">
        <f>O665*H665</f>
        <v>0</v>
      </c>
      <c r="Q665" s="225">
        <v>0</v>
      </c>
      <c r="R665" s="225">
        <f>Q665*H665</f>
        <v>0</v>
      </c>
      <c r="S665" s="225">
        <v>0</v>
      </c>
      <c r="T665" s="22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27" t="s">
        <v>311</v>
      </c>
      <c r="AT665" s="227" t="s">
        <v>167</v>
      </c>
      <c r="AU665" s="227" t="s">
        <v>88</v>
      </c>
      <c r="AY665" s="19" t="s">
        <v>164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9" t="s">
        <v>88</v>
      </c>
      <c r="BK665" s="228">
        <f>ROUND(I665*H665,2)</f>
        <v>0</v>
      </c>
      <c r="BL665" s="19" t="s">
        <v>311</v>
      </c>
      <c r="BM665" s="227" t="s">
        <v>863</v>
      </c>
    </row>
    <row r="666" s="2" customFormat="1">
      <c r="A666" s="40"/>
      <c r="B666" s="41"/>
      <c r="C666" s="42"/>
      <c r="D666" s="229" t="s">
        <v>174</v>
      </c>
      <c r="E666" s="42"/>
      <c r="F666" s="230" t="s">
        <v>864</v>
      </c>
      <c r="G666" s="42"/>
      <c r="H666" s="42"/>
      <c r="I666" s="231"/>
      <c r="J666" s="42"/>
      <c r="K666" s="42"/>
      <c r="L666" s="46"/>
      <c r="M666" s="232"/>
      <c r="N666" s="23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174</v>
      </c>
      <c r="AU666" s="19" t="s">
        <v>88</v>
      </c>
    </row>
    <row r="667" s="13" customFormat="1">
      <c r="A667" s="13"/>
      <c r="B667" s="234"/>
      <c r="C667" s="235"/>
      <c r="D667" s="236" t="s">
        <v>176</v>
      </c>
      <c r="E667" s="237" t="s">
        <v>19</v>
      </c>
      <c r="F667" s="238" t="s">
        <v>865</v>
      </c>
      <c r="G667" s="235"/>
      <c r="H667" s="239">
        <v>208.21799999999999</v>
      </c>
      <c r="I667" s="240"/>
      <c r="J667" s="235"/>
      <c r="K667" s="235"/>
      <c r="L667" s="241"/>
      <c r="M667" s="242"/>
      <c r="N667" s="243"/>
      <c r="O667" s="243"/>
      <c r="P667" s="243"/>
      <c r="Q667" s="243"/>
      <c r="R667" s="243"/>
      <c r="S667" s="243"/>
      <c r="T667" s="24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5" t="s">
        <v>176</v>
      </c>
      <c r="AU667" s="245" t="s">
        <v>88</v>
      </c>
      <c r="AV667" s="13" t="s">
        <v>88</v>
      </c>
      <c r="AW667" s="13" t="s">
        <v>37</v>
      </c>
      <c r="AX667" s="13" t="s">
        <v>76</v>
      </c>
      <c r="AY667" s="245" t="s">
        <v>164</v>
      </c>
    </row>
    <row r="668" s="13" customFormat="1">
      <c r="A668" s="13"/>
      <c r="B668" s="234"/>
      <c r="C668" s="235"/>
      <c r="D668" s="236" t="s">
        <v>176</v>
      </c>
      <c r="E668" s="237" t="s">
        <v>19</v>
      </c>
      <c r="F668" s="238" t="s">
        <v>866</v>
      </c>
      <c r="G668" s="235"/>
      <c r="H668" s="239">
        <v>69.870000000000005</v>
      </c>
      <c r="I668" s="240"/>
      <c r="J668" s="235"/>
      <c r="K668" s="235"/>
      <c r="L668" s="241"/>
      <c r="M668" s="242"/>
      <c r="N668" s="243"/>
      <c r="O668" s="243"/>
      <c r="P668" s="243"/>
      <c r="Q668" s="243"/>
      <c r="R668" s="243"/>
      <c r="S668" s="243"/>
      <c r="T668" s="24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5" t="s">
        <v>176</v>
      </c>
      <c r="AU668" s="245" t="s">
        <v>88</v>
      </c>
      <c r="AV668" s="13" t="s">
        <v>88</v>
      </c>
      <c r="AW668" s="13" t="s">
        <v>37</v>
      </c>
      <c r="AX668" s="13" t="s">
        <v>76</v>
      </c>
      <c r="AY668" s="245" t="s">
        <v>164</v>
      </c>
    </row>
    <row r="669" s="13" customFormat="1">
      <c r="A669" s="13"/>
      <c r="B669" s="234"/>
      <c r="C669" s="235"/>
      <c r="D669" s="236" t="s">
        <v>176</v>
      </c>
      <c r="E669" s="237" t="s">
        <v>19</v>
      </c>
      <c r="F669" s="238" t="s">
        <v>867</v>
      </c>
      <c r="G669" s="235"/>
      <c r="H669" s="239">
        <v>4.7199999999999998</v>
      </c>
      <c r="I669" s="240"/>
      <c r="J669" s="235"/>
      <c r="K669" s="235"/>
      <c r="L669" s="241"/>
      <c r="M669" s="242"/>
      <c r="N669" s="243"/>
      <c r="O669" s="243"/>
      <c r="P669" s="243"/>
      <c r="Q669" s="243"/>
      <c r="R669" s="243"/>
      <c r="S669" s="243"/>
      <c r="T669" s="24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5" t="s">
        <v>176</v>
      </c>
      <c r="AU669" s="245" t="s">
        <v>88</v>
      </c>
      <c r="AV669" s="13" t="s">
        <v>88</v>
      </c>
      <c r="AW669" s="13" t="s">
        <v>37</v>
      </c>
      <c r="AX669" s="13" t="s">
        <v>76</v>
      </c>
      <c r="AY669" s="245" t="s">
        <v>164</v>
      </c>
    </row>
    <row r="670" s="15" customFormat="1">
      <c r="A670" s="15"/>
      <c r="B670" s="256"/>
      <c r="C670" s="257"/>
      <c r="D670" s="236" t="s">
        <v>176</v>
      </c>
      <c r="E670" s="258" t="s">
        <v>19</v>
      </c>
      <c r="F670" s="259" t="s">
        <v>185</v>
      </c>
      <c r="G670" s="257"/>
      <c r="H670" s="260">
        <v>282.80799999999999</v>
      </c>
      <c r="I670" s="261"/>
      <c r="J670" s="257"/>
      <c r="K670" s="257"/>
      <c r="L670" s="262"/>
      <c r="M670" s="263"/>
      <c r="N670" s="264"/>
      <c r="O670" s="264"/>
      <c r="P670" s="264"/>
      <c r="Q670" s="264"/>
      <c r="R670" s="264"/>
      <c r="S670" s="264"/>
      <c r="T670" s="26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6" t="s">
        <v>176</v>
      </c>
      <c r="AU670" s="266" t="s">
        <v>88</v>
      </c>
      <c r="AV670" s="15" t="s">
        <v>172</v>
      </c>
      <c r="AW670" s="15" t="s">
        <v>37</v>
      </c>
      <c r="AX670" s="15" t="s">
        <v>83</v>
      </c>
      <c r="AY670" s="266" t="s">
        <v>164</v>
      </c>
    </row>
    <row r="671" s="2" customFormat="1" ht="33" customHeight="1">
      <c r="A671" s="40"/>
      <c r="B671" s="41"/>
      <c r="C671" s="216" t="s">
        <v>868</v>
      </c>
      <c r="D671" s="216" t="s">
        <v>167</v>
      </c>
      <c r="E671" s="217" t="s">
        <v>869</v>
      </c>
      <c r="F671" s="218" t="s">
        <v>870</v>
      </c>
      <c r="G671" s="219" t="s">
        <v>170</v>
      </c>
      <c r="H671" s="220">
        <v>282.80799999999999</v>
      </c>
      <c r="I671" s="221"/>
      <c r="J671" s="222">
        <f>ROUND(I671*H671,2)</f>
        <v>0</v>
      </c>
      <c r="K671" s="218" t="s">
        <v>171</v>
      </c>
      <c r="L671" s="46"/>
      <c r="M671" s="223" t="s">
        <v>19</v>
      </c>
      <c r="N671" s="224" t="s">
        <v>48</v>
      </c>
      <c r="O671" s="86"/>
      <c r="P671" s="225">
        <f>O671*H671</f>
        <v>0</v>
      </c>
      <c r="Q671" s="225">
        <v>0.00020000000000000001</v>
      </c>
      <c r="R671" s="225">
        <f>Q671*H671</f>
        <v>0.056561600000000004</v>
      </c>
      <c r="S671" s="225">
        <v>0</v>
      </c>
      <c r="T671" s="226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27" t="s">
        <v>311</v>
      </c>
      <c r="AT671" s="227" t="s">
        <v>167</v>
      </c>
      <c r="AU671" s="227" t="s">
        <v>88</v>
      </c>
      <c r="AY671" s="19" t="s">
        <v>164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9" t="s">
        <v>88</v>
      </c>
      <c r="BK671" s="228">
        <f>ROUND(I671*H671,2)</f>
        <v>0</v>
      </c>
      <c r="BL671" s="19" t="s">
        <v>311</v>
      </c>
      <c r="BM671" s="227" t="s">
        <v>871</v>
      </c>
    </row>
    <row r="672" s="2" customFormat="1">
      <c r="A672" s="40"/>
      <c r="B672" s="41"/>
      <c r="C672" s="42"/>
      <c r="D672" s="229" t="s">
        <v>174</v>
      </c>
      <c r="E672" s="42"/>
      <c r="F672" s="230" t="s">
        <v>872</v>
      </c>
      <c r="G672" s="42"/>
      <c r="H672" s="42"/>
      <c r="I672" s="231"/>
      <c r="J672" s="42"/>
      <c r="K672" s="42"/>
      <c r="L672" s="46"/>
      <c r="M672" s="232"/>
      <c r="N672" s="233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174</v>
      </c>
      <c r="AU672" s="19" t="s">
        <v>88</v>
      </c>
    </row>
    <row r="673" s="2" customFormat="1" ht="37.8" customHeight="1">
      <c r="A673" s="40"/>
      <c r="B673" s="41"/>
      <c r="C673" s="216" t="s">
        <v>873</v>
      </c>
      <c r="D673" s="216" t="s">
        <v>167</v>
      </c>
      <c r="E673" s="217" t="s">
        <v>874</v>
      </c>
      <c r="F673" s="218" t="s">
        <v>875</v>
      </c>
      <c r="G673" s="219" t="s">
        <v>170</v>
      </c>
      <c r="H673" s="220">
        <v>282.80799999999999</v>
      </c>
      <c r="I673" s="221"/>
      <c r="J673" s="222">
        <f>ROUND(I673*H673,2)</f>
        <v>0</v>
      </c>
      <c r="K673" s="218" t="s">
        <v>171</v>
      </c>
      <c r="L673" s="46"/>
      <c r="M673" s="223" t="s">
        <v>19</v>
      </c>
      <c r="N673" s="224" t="s">
        <v>48</v>
      </c>
      <c r="O673" s="86"/>
      <c r="P673" s="225">
        <f>O673*H673</f>
        <v>0</v>
      </c>
      <c r="Q673" s="225">
        <v>0.00025999999999999998</v>
      </c>
      <c r="R673" s="225">
        <f>Q673*H673</f>
        <v>0.073530079999999998</v>
      </c>
      <c r="S673" s="225">
        <v>0</v>
      </c>
      <c r="T673" s="226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27" t="s">
        <v>311</v>
      </c>
      <c r="AT673" s="227" t="s">
        <v>167</v>
      </c>
      <c r="AU673" s="227" t="s">
        <v>88</v>
      </c>
      <c r="AY673" s="19" t="s">
        <v>164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9" t="s">
        <v>88</v>
      </c>
      <c r="BK673" s="228">
        <f>ROUND(I673*H673,2)</f>
        <v>0</v>
      </c>
      <c r="BL673" s="19" t="s">
        <v>311</v>
      </c>
      <c r="BM673" s="227" t="s">
        <v>876</v>
      </c>
    </row>
    <row r="674" s="2" customFormat="1">
      <c r="A674" s="40"/>
      <c r="B674" s="41"/>
      <c r="C674" s="42"/>
      <c r="D674" s="229" t="s">
        <v>174</v>
      </c>
      <c r="E674" s="42"/>
      <c r="F674" s="230" t="s">
        <v>877</v>
      </c>
      <c r="G674" s="42"/>
      <c r="H674" s="42"/>
      <c r="I674" s="231"/>
      <c r="J674" s="42"/>
      <c r="K674" s="42"/>
      <c r="L674" s="46"/>
      <c r="M674" s="232"/>
      <c r="N674" s="233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174</v>
      </c>
      <c r="AU674" s="19" t="s">
        <v>88</v>
      </c>
    </row>
    <row r="675" s="12" customFormat="1" ht="22.8" customHeight="1">
      <c r="A675" s="12"/>
      <c r="B675" s="200"/>
      <c r="C675" s="201"/>
      <c r="D675" s="202" t="s">
        <v>75</v>
      </c>
      <c r="E675" s="214" t="s">
        <v>878</v>
      </c>
      <c r="F675" s="214" t="s">
        <v>879</v>
      </c>
      <c r="G675" s="201"/>
      <c r="H675" s="201"/>
      <c r="I675" s="204"/>
      <c r="J675" s="215">
        <f>BK675</f>
        <v>0</v>
      </c>
      <c r="K675" s="201"/>
      <c r="L675" s="206"/>
      <c r="M675" s="207"/>
      <c r="N675" s="208"/>
      <c r="O675" s="208"/>
      <c r="P675" s="209">
        <f>SUM(P676:P678)</f>
        <v>0</v>
      </c>
      <c r="Q675" s="208"/>
      <c r="R675" s="209">
        <f>SUM(R676:R678)</f>
        <v>0</v>
      </c>
      <c r="S675" s="208"/>
      <c r="T675" s="210">
        <f>SUM(T676:T678)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211" t="s">
        <v>88</v>
      </c>
      <c r="AT675" s="212" t="s">
        <v>75</v>
      </c>
      <c r="AU675" s="212" t="s">
        <v>83</v>
      </c>
      <c r="AY675" s="211" t="s">
        <v>164</v>
      </c>
      <c r="BK675" s="213">
        <f>SUM(BK676:BK678)</f>
        <v>0</v>
      </c>
    </row>
    <row r="676" s="2" customFormat="1" ht="16.5" customHeight="1">
      <c r="A676" s="40"/>
      <c r="B676" s="41"/>
      <c r="C676" s="216" t="s">
        <v>880</v>
      </c>
      <c r="D676" s="216" t="s">
        <v>167</v>
      </c>
      <c r="E676" s="217" t="s">
        <v>881</v>
      </c>
      <c r="F676" s="218" t="s">
        <v>882</v>
      </c>
      <c r="G676" s="219" t="s">
        <v>221</v>
      </c>
      <c r="H676" s="220">
        <v>5.4000000000000004</v>
      </c>
      <c r="I676" s="221"/>
      <c r="J676" s="222">
        <f>ROUND(I676*H676,2)</f>
        <v>0</v>
      </c>
      <c r="K676" s="218" t="s">
        <v>19</v>
      </c>
      <c r="L676" s="46"/>
      <c r="M676" s="223" t="s">
        <v>19</v>
      </c>
      <c r="N676" s="224" t="s">
        <v>48</v>
      </c>
      <c r="O676" s="86"/>
      <c r="P676" s="225">
        <f>O676*H676</f>
        <v>0</v>
      </c>
      <c r="Q676" s="225">
        <v>0</v>
      </c>
      <c r="R676" s="225">
        <f>Q676*H676</f>
        <v>0</v>
      </c>
      <c r="S676" s="225">
        <v>0</v>
      </c>
      <c r="T676" s="226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27" t="s">
        <v>311</v>
      </c>
      <c r="AT676" s="227" t="s">
        <v>167</v>
      </c>
      <c r="AU676" s="227" t="s">
        <v>88</v>
      </c>
      <c r="AY676" s="19" t="s">
        <v>164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9" t="s">
        <v>88</v>
      </c>
      <c r="BK676" s="228">
        <f>ROUND(I676*H676,2)</f>
        <v>0</v>
      </c>
      <c r="BL676" s="19" t="s">
        <v>311</v>
      </c>
      <c r="BM676" s="227" t="s">
        <v>883</v>
      </c>
    </row>
    <row r="677" s="2" customFormat="1" ht="114.9" customHeight="1">
      <c r="A677" s="40"/>
      <c r="B677" s="41"/>
      <c r="C677" s="216" t="s">
        <v>884</v>
      </c>
      <c r="D677" s="216" t="s">
        <v>167</v>
      </c>
      <c r="E677" s="217" t="s">
        <v>885</v>
      </c>
      <c r="F677" s="218" t="s">
        <v>886</v>
      </c>
      <c r="G677" s="219" t="s">
        <v>246</v>
      </c>
      <c r="H677" s="220">
        <v>1</v>
      </c>
      <c r="I677" s="221"/>
      <c r="J677" s="222">
        <f>ROUND(I677*H677,2)</f>
        <v>0</v>
      </c>
      <c r="K677" s="218" t="s">
        <v>19</v>
      </c>
      <c r="L677" s="46"/>
      <c r="M677" s="223" t="s">
        <v>19</v>
      </c>
      <c r="N677" s="224" t="s">
        <v>48</v>
      </c>
      <c r="O677" s="86"/>
      <c r="P677" s="225">
        <f>O677*H677</f>
        <v>0</v>
      </c>
      <c r="Q677" s="225">
        <v>0</v>
      </c>
      <c r="R677" s="225">
        <f>Q677*H677</f>
        <v>0</v>
      </c>
      <c r="S677" s="225">
        <v>0</v>
      </c>
      <c r="T677" s="226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27" t="s">
        <v>311</v>
      </c>
      <c r="AT677" s="227" t="s">
        <v>167</v>
      </c>
      <c r="AU677" s="227" t="s">
        <v>88</v>
      </c>
      <c r="AY677" s="19" t="s">
        <v>164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9" t="s">
        <v>88</v>
      </c>
      <c r="BK677" s="228">
        <f>ROUND(I677*H677,2)</f>
        <v>0</v>
      </c>
      <c r="BL677" s="19" t="s">
        <v>311</v>
      </c>
      <c r="BM677" s="227" t="s">
        <v>887</v>
      </c>
    </row>
    <row r="678" s="2" customFormat="1" ht="16.5" customHeight="1">
      <c r="A678" s="40"/>
      <c r="B678" s="41"/>
      <c r="C678" s="216" t="s">
        <v>888</v>
      </c>
      <c r="D678" s="216" t="s">
        <v>167</v>
      </c>
      <c r="E678" s="217" t="s">
        <v>889</v>
      </c>
      <c r="F678" s="218" t="s">
        <v>890</v>
      </c>
      <c r="G678" s="219" t="s">
        <v>246</v>
      </c>
      <c r="H678" s="220">
        <v>1</v>
      </c>
      <c r="I678" s="221"/>
      <c r="J678" s="222">
        <f>ROUND(I678*H678,2)</f>
        <v>0</v>
      </c>
      <c r="K678" s="218" t="s">
        <v>19</v>
      </c>
      <c r="L678" s="46"/>
      <c r="M678" s="288" t="s">
        <v>19</v>
      </c>
      <c r="N678" s="289" t="s">
        <v>48</v>
      </c>
      <c r="O678" s="290"/>
      <c r="P678" s="291">
        <f>O678*H678</f>
        <v>0</v>
      </c>
      <c r="Q678" s="291">
        <v>0</v>
      </c>
      <c r="R678" s="291">
        <f>Q678*H678</f>
        <v>0</v>
      </c>
      <c r="S678" s="291">
        <v>0</v>
      </c>
      <c r="T678" s="292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27" t="s">
        <v>311</v>
      </c>
      <c r="AT678" s="227" t="s">
        <v>167</v>
      </c>
      <c r="AU678" s="227" t="s">
        <v>88</v>
      </c>
      <c r="AY678" s="19" t="s">
        <v>164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9" t="s">
        <v>88</v>
      </c>
      <c r="BK678" s="228">
        <f>ROUND(I678*H678,2)</f>
        <v>0</v>
      </c>
      <c r="BL678" s="19" t="s">
        <v>311</v>
      </c>
      <c r="BM678" s="227" t="s">
        <v>891</v>
      </c>
    </row>
    <row r="679" s="2" customFormat="1" ht="6.96" customHeight="1">
      <c r="A679" s="40"/>
      <c r="B679" s="61"/>
      <c r="C679" s="62"/>
      <c r="D679" s="62"/>
      <c r="E679" s="62"/>
      <c r="F679" s="62"/>
      <c r="G679" s="62"/>
      <c r="H679" s="62"/>
      <c r="I679" s="62"/>
      <c r="J679" s="62"/>
      <c r="K679" s="62"/>
      <c r="L679" s="46"/>
      <c r="M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</row>
  </sheetData>
  <sheetProtection sheet="1" autoFilter="0" formatColumns="0" formatRows="0" objects="1" scenarios="1" spinCount="100000" saltValue="eYBW9uXtpcSh2za9Nphp4ykQm6Yg4eD+DwyN6YnbS1WO4WnG+9nvyJtMUHuNozer58EfMBvQm3lKyhaBS9i/dQ==" hashValue="usat7FdjQfl9ZWnHmtOXeZQ0t8j4oXoNjZ/JtFAHnqsgOu+7Bsu4TkawMQ7MA9WbUgVCeps5RsVXr1egdQt4IA==" algorithmName="SHA-512" password="CC35"/>
  <autoFilter ref="C112:K67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9:H99"/>
    <mergeCell ref="E103:H103"/>
    <mergeCell ref="E101:H101"/>
    <mergeCell ref="E105:H105"/>
    <mergeCell ref="L2:V2"/>
  </mergeCells>
  <hyperlinks>
    <hyperlink ref="F117" r:id="rId1" display="https://podminky.urs.cz/item/CS_URS_2021_02/612131101"/>
    <hyperlink ref="F120" r:id="rId2" display="https://podminky.urs.cz/item/CS_URS_2021_02/612311111"/>
    <hyperlink ref="F126" r:id="rId3" display="https://podminky.urs.cz/item/CS_URS_2021_02/612311141"/>
    <hyperlink ref="F162" r:id="rId4" display="https://podminky.urs.cz/item/CS_URS_2021_02/619995001"/>
    <hyperlink ref="F166" r:id="rId5" display="https://podminky.urs.cz/item/CS_URS_2021_02/632481215"/>
    <hyperlink ref="F181" r:id="rId6" display="https://podminky.urs.cz/item/CS_URS_2021_02/642942611"/>
    <hyperlink ref="F183" r:id="rId7" display="https://podminky.urs.cz/item/CS_URS_2021_02/55331384"/>
    <hyperlink ref="F186" r:id="rId8" display="https://podminky.urs.cz/item/CS_URS_2021_02/55331382"/>
    <hyperlink ref="F191" r:id="rId9" display="https://podminky.urs.cz/item/CS_URS_2021_02/642945111"/>
    <hyperlink ref="F196" r:id="rId10" display="https://podminky.urs.cz/item/CS_URS_2021_02/949101111"/>
    <hyperlink ref="F200" r:id="rId11" display="https://podminky.urs.cz/item/CS_URS_2021_02/952901111"/>
    <hyperlink ref="F204" r:id="rId12" display="https://podminky.urs.cz/item/CS_URS_2021_02/965082923"/>
    <hyperlink ref="F214" r:id="rId13" display="https://podminky.urs.cz/item/CS_URS_2021_02/967031734"/>
    <hyperlink ref="F217" r:id="rId14" display="https://podminky.urs.cz/item/CS_URS_2021_02/967031742"/>
    <hyperlink ref="F220" r:id="rId15" display="https://podminky.urs.cz/item/CS_URS_2021_02/968062357"/>
    <hyperlink ref="F227" r:id="rId16" display="https://podminky.urs.cz/item/CS_URS_2021_02/968062455"/>
    <hyperlink ref="F232" r:id="rId17" display="https://podminky.urs.cz/item/CS_URS_2021_02/978012191"/>
    <hyperlink ref="F235" r:id="rId18" display="https://podminky.urs.cz/item/CS_URS_2021_02/978013191"/>
    <hyperlink ref="F269" r:id="rId19" display="https://podminky.urs.cz/item/CS_URS_2021_02/978059541"/>
    <hyperlink ref="F276" r:id="rId20" display="https://podminky.urs.cz/item/CS_URS_2021_02/997013213"/>
    <hyperlink ref="F278" r:id="rId21" display="https://podminky.urs.cz/item/CS_URS_2021_02/997013501"/>
    <hyperlink ref="F280" r:id="rId22" display="https://podminky.urs.cz/item/CS_URS_2021_02/997013509"/>
    <hyperlink ref="F283" r:id="rId23" display="https://podminky.urs.cz/item/CS_URS_2021_02/997013631"/>
    <hyperlink ref="F286" r:id="rId24" display="https://podminky.urs.cz/item/CS_URS_2021_02/998017002"/>
    <hyperlink ref="F290" r:id="rId25" display="https://podminky.urs.cz/item/CS_URS_2021_02/713111121"/>
    <hyperlink ref="F303" r:id="rId26" display="https://podminky.urs.cz/item/CS_URS_2021_02/63148151"/>
    <hyperlink ref="F306" r:id="rId27" display="https://podminky.urs.cz/item/CS_URS_2021_02/713121121"/>
    <hyperlink ref="F318" r:id="rId28" display="https://podminky.urs.cz/item/CS_URS_2021_02/63141432"/>
    <hyperlink ref="F334" r:id="rId29" display="https://podminky.urs.cz/item/CS_URS_2021_02/27255014"/>
    <hyperlink ref="F337" r:id="rId30" display="https://podminky.urs.cz/item/CS_URS_2021_02/998713102"/>
    <hyperlink ref="F339" r:id="rId31" display="https://podminky.urs.cz/item/CS_URS_2021_02/998713181"/>
    <hyperlink ref="F342" r:id="rId32" display="https://podminky.urs.cz/item/CS_URS_2021_02/762522812"/>
    <hyperlink ref="F356" r:id="rId33" display="https://podminky.urs.cz/item/CS_URS_2021_02/763113341"/>
    <hyperlink ref="F359" r:id="rId34" display="https://podminky.urs.cz/item/CS_URS_2021_02/763131411"/>
    <hyperlink ref="F365" r:id="rId35" display="https://podminky.urs.cz/item/CS_URS_2021_02/763131411"/>
    <hyperlink ref="F375" r:id="rId36" display="https://podminky.urs.cz/item/CS_URS_2021_02/763131451"/>
    <hyperlink ref="F379" r:id="rId37" display="https://podminky.urs.cz/item/CS_URS_2021_02/763153401"/>
    <hyperlink ref="F406" r:id="rId38" display="https://podminky.urs.cz/item/CS_URS_2021_02/763251391"/>
    <hyperlink ref="F420" r:id="rId39" display="https://podminky.urs.cz/item/CS_URS_2021_02/998763302"/>
    <hyperlink ref="F422" r:id="rId40" display="https://podminky.urs.cz/item/CS_URS_2021_02/998763381"/>
    <hyperlink ref="F425" r:id="rId41" display="https://podminky.urs.cz/item/CS_URS_2021_02/764002851"/>
    <hyperlink ref="F428" r:id="rId42" display="https://podminky.urs.cz/item/CS_URS_2021_02/764216604"/>
    <hyperlink ref="F433" r:id="rId43" display="https://podminky.urs.cz/item/CS_URS_2021_02/764216665"/>
    <hyperlink ref="F435" r:id="rId44" display="https://podminky.urs.cz/item/CS_URS_2021_02/998764102"/>
    <hyperlink ref="F437" r:id="rId45" display="https://podminky.urs.cz/item/CS_URS_2021_02/998764181"/>
    <hyperlink ref="F440" r:id="rId46" display="https://podminky.urs.cz/item/CS_URS_2021_02/766441822"/>
    <hyperlink ref="F445" r:id="rId47" display="https://podminky.urs.cz/item/CS_URS_2021_02/766622132"/>
    <hyperlink ref="F454" r:id="rId48" display="https://podminky.urs.cz/item/CS_URS_2021_02/766660001"/>
    <hyperlink ref="F460" r:id="rId49" display="https://podminky.urs.cz/item/CS_URS_2021_02/61162085"/>
    <hyperlink ref="F465" r:id="rId50" display="https://podminky.urs.cz/item/CS_URS_2021_02/61162086"/>
    <hyperlink ref="F468" r:id="rId51" display="https://podminky.urs.cz/item/CS_URS_2021_02/766660041"/>
    <hyperlink ref="F473" r:id="rId52" display="https://podminky.urs.cz/item/CS_URS_2021_02/766660352"/>
    <hyperlink ref="F476" r:id="rId53" display="https://podminky.urs.cz/item/CS_URS_2021_02/61182351"/>
    <hyperlink ref="F480" r:id="rId54" display="https://podminky.urs.cz/item/CS_URS_2021_02/766660729"/>
    <hyperlink ref="F488" r:id="rId55" display="https://podminky.urs.cz/item/CS_URS_2021_02/766660735"/>
    <hyperlink ref="F493" r:id="rId56" display="https://podminky.urs.cz/item/CS_URS_2021_02/766694112"/>
    <hyperlink ref="F498" r:id="rId57" display="https://podminky.urs.cz/item/CS_URS_2021_02/61144405"/>
    <hyperlink ref="F503" r:id="rId58" display="https://podminky.urs.cz/item/CS_URS_2021_02/61144019"/>
    <hyperlink ref="F508" r:id="rId59" display="https://podminky.urs.cz/item/CS_URS_2021_02/766695213"/>
    <hyperlink ref="F511" r:id="rId60" display="https://podminky.urs.cz/item/CS_URS_2021_02/61187161"/>
    <hyperlink ref="F513" r:id="rId61" display="https://podminky.urs.cz/item/CS_URS_2021_02/998766102"/>
    <hyperlink ref="F515" r:id="rId62" display="https://podminky.urs.cz/item/CS_URS_2021_02/998766181"/>
    <hyperlink ref="F518" r:id="rId63" display="https://podminky.urs.cz/item/CS_URS_2021_02/767821112"/>
    <hyperlink ref="F520" r:id="rId64" display="https://podminky.urs.cz/item/CS_URS_2021_02/55348112"/>
    <hyperlink ref="F522" r:id="rId65" display="https://podminky.urs.cz/item/CS_URS_2021_02/998767102"/>
    <hyperlink ref="F524" r:id="rId66" display="https://podminky.urs.cz/item/CS_URS_2021_02/998767181"/>
    <hyperlink ref="F527" r:id="rId67" display="https://podminky.urs.cz/item/CS_URS_2021_02/771111011"/>
    <hyperlink ref="F535" r:id="rId68" display="https://podminky.urs.cz/item/CS_URS_2021_02/771121011"/>
    <hyperlink ref="F537" r:id="rId69" display="https://podminky.urs.cz/item/CS_URS_2021_02/771473112"/>
    <hyperlink ref="F542" r:id="rId70" display="https://podminky.urs.cz/item/CS_URS_2021_02/771571810"/>
    <hyperlink ref="F548" r:id="rId71" display="https://podminky.urs.cz/item/CS_URS_2021_02/771574112"/>
    <hyperlink ref="F556" r:id="rId72" display="https://podminky.urs.cz/item/CS_URS_2021_02/59761003"/>
    <hyperlink ref="F562" r:id="rId73" display="https://podminky.urs.cz/item/CS_URS_2021_02/771591112"/>
    <hyperlink ref="F566" r:id="rId74" display="https://podminky.urs.cz/item/CS_URS_2021_02/771591184"/>
    <hyperlink ref="F570" r:id="rId75" display="https://podminky.urs.cz/item/CS_URS_2021_02/771591241"/>
    <hyperlink ref="F574" r:id="rId76" display="https://podminky.urs.cz/item/CS_URS_2021_02/771591242"/>
    <hyperlink ref="F578" r:id="rId77" display="https://podminky.urs.cz/item/CS_URS_2021_02/771591264"/>
    <hyperlink ref="F582" r:id="rId78" display="https://podminky.urs.cz/item/CS_URS_2021_02/998771102"/>
    <hyperlink ref="F584" r:id="rId79" display="https://podminky.urs.cz/item/CS_URS_2021_02/998771181"/>
    <hyperlink ref="F587" r:id="rId80" display="https://podminky.urs.cz/item/CS_URS_2021_02/776111311"/>
    <hyperlink ref="F594" r:id="rId81" display="https://podminky.urs.cz/item/CS_URS_2021_02/776121111"/>
    <hyperlink ref="F596" r:id="rId82" display="https://podminky.urs.cz/item/CS_URS_2021_02/776201811"/>
    <hyperlink ref="F599" r:id="rId83" display="https://podminky.urs.cz/item/CS_URS_2021_02/776241111"/>
    <hyperlink ref="F606" r:id="rId84" display="https://podminky.urs.cz/item/CS_URS_2021_02/28411012"/>
    <hyperlink ref="F609" r:id="rId85" display="https://podminky.urs.cz/item/CS_URS_2021_02/776421111"/>
    <hyperlink ref="F616" r:id="rId86" display="https://podminky.urs.cz/item/CS_URS_2021_02/28411009"/>
    <hyperlink ref="F619" r:id="rId87" display="https://podminky.urs.cz/item/CS_URS_2021_02/998776102"/>
    <hyperlink ref="F621" r:id="rId88" display="https://podminky.urs.cz/item/CS_URS_2021_02/998776181"/>
    <hyperlink ref="F624" r:id="rId89" display="https://podminky.urs.cz/item/CS_URS_2021_02/781111011"/>
    <hyperlink ref="F629" r:id="rId90" display="https://podminky.urs.cz/item/CS_URS_2021_02/781121011"/>
    <hyperlink ref="F631" r:id="rId91" display="https://podminky.urs.cz/item/CS_URS_2021_02/781131112"/>
    <hyperlink ref="F637" r:id="rId92" display="https://podminky.urs.cz/item/CS_URS_2021_02/781131232"/>
    <hyperlink ref="F641" r:id="rId93" display="https://podminky.urs.cz/item/CS_URS_2021_02/781474112"/>
    <hyperlink ref="F646" r:id="rId94" display="https://podminky.urs.cz/item/CS_URS_2021_02/59761026"/>
    <hyperlink ref="F649" r:id="rId95" display="https://podminky.urs.cz/item/CS_URS_2021_02/998781102"/>
    <hyperlink ref="F651" r:id="rId96" display="https://podminky.urs.cz/item/CS_URS_2021_02/998781181"/>
    <hyperlink ref="F654" r:id="rId97" display="https://podminky.urs.cz/item/CS_URS_2021_02/783301311"/>
    <hyperlink ref="F661" r:id="rId98" display="https://podminky.urs.cz/item/CS_URS_2021_02/783314201"/>
    <hyperlink ref="F663" r:id="rId99" display="https://podminky.urs.cz/item/CS_URS_2021_02/783317101"/>
    <hyperlink ref="F666" r:id="rId100" display="https://podminky.urs.cz/item/CS_URS_2021_02/784111001"/>
    <hyperlink ref="F672" r:id="rId101" display="https://podminky.urs.cz/item/CS_URS_2021_02/784181121"/>
    <hyperlink ref="F674" r:id="rId102" display="https://podminky.urs.cz/item/CS_URS_2021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Opravy bytových jednotek OŘ Brno - VB ŽST Třešť čp.503</v>
      </c>
      <c r="F7" s="145"/>
      <c r="G7" s="145"/>
      <c r="H7" s="145"/>
      <c r="L7" s="22"/>
    </row>
    <row r="8">
      <c r="B8" s="22"/>
      <c r="D8" s="145" t="s">
        <v>116</v>
      </c>
      <c r="L8" s="22"/>
    </row>
    <row r="9" s="1" customFormat="1" ht="16.5" customHeight="1">
      <c r="B9" s="22"/>
      <c r="E9" s="146" t="s">
        <v>117</v>
      </c>
      <c r="F9" s="1"/>
      <c r="G9" s="1"/>
      <c r="H9" s="1"/>
      <c r="L9" s="22"/>
    </row>
    <row r="10" s="1" customFormat="1" ht="12" customHeight="1">
      <c r="B10" s="22"/>
      <c r="D10" s="145" t="s">
        <v>118</v>
      </c>
      <c r="L10" s="22"/>
    </row>
    <row r="11" s="2" customFormat="1" ht="16.5" customHeight="1">
      <c r="A11" s="40"/>
      <c r="B11" s="46"/>
      <c r="C11" s="40"/>
      <c r="D11" s="40"/>
      <c r="E11" s="147" t="s">
        <v>119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892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3. 8. 2021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5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29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1"/>
      <c r="B31" s="152"/>
      <c r="C31" s="151"/>
      <c r="D31" s="151"/>
      <c r="E31" s="153" t="s">
        <v>122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ROUND(J102,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46</v>
      </c>
      <c r="E37" s="145" t="s">
        <v>47</v>
      </c>
      <c r="F37" s="159">
        <f>ROUND((SUM(BE102:BE274)),  2)</f>
        <v>0</v>
      </c>
      <c r="G37" s="40"/>
      <c r="H37" s="40"/>
      <c r="I37" s="160">
        <v>0.20999999999999999</v>
      </c>
      <c r="J37" s="159">
        <f>ROUND(((SUM(BE102:BE274))*I37),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48</v>
      </c>
      <c r="F38" s="159">
        <f>ROUND((SUM(BF102:BF274)),  2)</f>
        <v>0</v>
      </c>
      <c r="G38" s="40"/>
      <c r="H38" s="40"/>
      <c r="I38" s="160">
        <v>0.14999999999999999</v>
      </c>
      <c r="J38" s="159">
        <f>ROUND(((SUM(BF102:BF274))*I38),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ROUND((SUM(BG102:BG274)),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50</v>
      </c>
      <c r="F40" s="159">
        <f>ROUND((SUM(BH102:BH274)),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51</v>
      </c>
      <c r="F41" s="159">
        <f>ROUND((SUM(BI102:BI274)),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123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Opravy bytových jednotek OŘ Brno - VB ŽST Třešť čp.503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116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117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119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02 - Zdravotechnika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 Třešť</v>
      </c>
      <c r="G60" s="42"/>
      <c r="H60" s="42"/>
      <c r="I60" s="34" t="s">
        <v>23</v>
      </c>
      <c r="J60" s="74" t="str">
        <f>IF(J16="","",J16)</f>
        <v>3. 8. 2021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Správa železniční dopravní cesty</v>
      </c>
      <c r="G62" s="42"/>
      <c r="H62" s="42"/>
      <c r="I62" s="34" t="s">
        <v>33</v>
      </c>
      <c r="J62" s="38" t="str">
        <f>E25</f>
        <v>APREA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124</v>
      </c>
      <c r="D65" s="175"/>
      <c r="E65" s="175"/>
      <c r="F65" s="175"/>
      <c r="G65" s="175"/>
      <c r="H65" s="175"/>
      <c r="I65" s="175"/>
      <c r="J65" s="176" t="s">
        <v>125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J102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126</v>
      </c>
    </row>
    <row r="68" s="9" customFormat="1" ht="24.96" customHeight="1">
      <c r="A68" s="9"/>
      <c r="B68" s="178"/>
      <c r="C68" s="179"/>
      <c r="D68" s="180" t="s">
        <v>127</v>
      </c>
      <c r="E68" s="181"/>
      <c r="F68" s="181"/>
      <c r="G68" s="181"/>
      <c r="H68" s="181"/>
      <c r="I68" s="181"/>
      <c r="J68" s="182">
        <f>J103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128</v>
      </c>
      <c r="E69" s="186"/>
      <c r="F69" s="186"/>
      <c r="G69" s="186"/>
      <c r="H69" s="186"/>
      <c r="I69" s="186"/>
      <c r="J69" s="187">
        <f>J104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893</v>
      </c>
      <c r="E70" s="186"/>
      <c r="F70" s="186"/>
      <c r="G70" s="186"/>
      <c r="H70" s="186"/>
      <c r="I70" s="186"/>
      <c r="J70" s="187">
        <f>J107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134</v>
      </c>
      <c r="E71" s="186"/>
      <c r="F71" s="186"/>
      <c r="G71" s="186"/>
      <c r="H71" s="186"/>
      <c r="I71" s="186"/>
      <c r="J71" s="187">
        <f>J110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135</v>
      </c>
      <c r="E72" s="186"/>
      <c r="F72" s="186"/>
      <c r="G72" s="186"/>
      <c r="H72" s="186"/>
      <c r="I72" s="186"/>
      <c r="J72" s="187">
        <f>J120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136</v>
      </c>
      <c r="E73" s="181"/>
      <c r="F73" s="181"/>
      <c r="G73" s="181"/>
      <c r="H73" s="181"/>
      <c r="I73" s="181"/>
      <c r="J73" s="182">
        <f>J123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6"/>
      <c r="D74" s="185" t="s">
        <v>894</v>
      </c>
      <c r="E74" s="186"/>
      <c r="F74" s="186"/>
      <c r="G74" s="186"/>
      <c r="H74" s="186"/>
      <c r="I74" s="186"/>
      <c r="J74" s="187">
        <f>J124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6"/>
      <c r="D75" s="185" t="s">
        <v>895</v>
      </c>
      <c r="E75" s="186"/>
      <c r="F75" s="186"/>
      <c r="G75" s="186"/>
      <c r="H75" s="186"/>
      <c r="I75" s="186"/>
      <c r="J75" s="187">
        <f>J152</f>
        <v>0</v>
      </c>
      <c r="K75" s="126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6"/>
      <c r="D76" s="185" t="s">
        <v>896</v>
      </c>
      <c r="E76" s="186"/>
      <c r="F76" s="186"/>
      <c r="G76" s="186"/>
      <c r="H76" s="186"/>
      <c r="I76" s="186"/>
      <c r="J76" s="187">
        <f>J197</f>
        <v>0</v>
      </c>
      <c r="K76" s="126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6"/>
      <c r="D77" s="185" t="s">
        <v>897</v>
      </c>
      <c r="E77" s="186"/>
      <c r="F77" s="186"/>
      <c r="G77" s="186"/>
      <c r="H77" s="186"/>
      <c r="I77" s="186"/>
      <c r="J77" s="187">
        <f>J265</f>
        <v>0</v>
      </c>
      <c r="K77" s="126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8"/>
      <c r="C78" s="179"/>
      <c r="D78" s="180" t="s">
        <v>898</v>
      </c>
      <c r="E78" s="181"/>
      <c r="F78" s="181"/>
      <c r="G78" s="181"/>
      <c r="H78" s="181"/>
      <c r="I78" s="181"/>
      <c r="J78" s="182">
        <f>J272</f>
        <v>0</v>
      </c>
      <c r="K78" s="179"/>
      <c r="L78" s="183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149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2" t="str">
        <f>E7</f>
        <v>Opravy bytových jednotek OŘ Brno - VB ŽST Třešť čp.503</v>
      </c>
      <c r="F88" s="34"/>
      <c r="G88" s="34"/>
      <c r="H88" s="34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" customFormat="1" ht="12" customHeight="1">
      <c r="B89" s="23"/>
      <c r="C89" s="34" t="s">
        <v>116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1" customFormat="1" ht="16.5" customHeight="1">
      <c r="B90" s="23"/>
      <c r="C90" s="24"/>
      <c r="D90" s="24"/>
      <c r="E90" s="172" t="s">
        <v>117</v>
      </c>
      <c r="F90" s="24"/>
      <c r="G90" s="24"/>
      <c r="H90" s="24"/>
      <c r="I90" s="24"/>
      <c r="J90" s="24"/>
      <c r="K90" s="24"/>
      <c r="L90" s="22"/>
    </row>
    <row r="91" s="1" customFormat="1" ht="12" customHeight="1">
      <c r="B91" s="23"/>
      <c r="C91" s="34" t="s">
        <v>118</v>
      </c>
      <c r="D91" s="24"/>
      <c r="E91" s="24"/>
      <c r="F91" s="24"/>
      <c r="G91" s="24"/>
      <c r="H91" s="24"/>
      <c r="I91" s="24"/>
      <c r="J91" s="24"/>
      <c r="K91" s="24"/>
      <c r="L91" s="22"/>
    </row>
    <row r="92" s="2" customFormat="1" ht="16.5" customHeight="1">
      <c r="A92" s="40"/>
      <c r="B92" s="41"/>
      <c r="C92" s="42"/>
      <c r="D92" s="42"/>
      <c r="E92" s="173" t="s">
        <v>119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120</v>
      </c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E13</f>
        <v>02 - Zdravotechnika</v>
      </c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F16</f>
        <v xml:space="preserve"> Třešť</v>
      </c>
      <c r="G96" s="42"/>
      <c r="H96" s="42"/>
      <c r="I96" s="34" t="s">
        <v>23</v>
      </c>
      <c r="J96" s="74" t="str">
        <f>IF(J16="","",J16)</f>
        <v>3. 8. 2021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25</v>
      </c>
      <c r="D98" s="42"/>
      <c r="E98" s="42"/>
      <c r="F98" s="29" t="str">
        <f>E19</f>
        <v>Správa železniční dopravní cesty</v>
      </c>
      <c r="G98" s="42"/>
      <c r="H98" s="42"/>
      <c r="I98" s="34" t="s">
        <v>33</v>
      </c>
      <c r="J98" s="38" t="str">
        <f>E25</f>
        <v>APREA s.r.o.</v>
      </c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31</v>
      </c>
      <c r="D99" s="42"/>
      <c r="E99" s="42"/>
      <c r="F99" s="29" t="str">
        <f>IF(E22="","",E22)</f>
        <v>Vyplň údaj</v>
      </c>
      <c r="G99" s="42"/>
      <c r="H99" s="42"/>
      <c r="I99" s="34" t="s">
        <v>38</v>
      </c>
      <c r="J99" s="38" t="str">
        <f>E28</f>
        <v xml:space="preserve"> </v>
      </c>
      <c r="K99" s="42"/>
      <c r="L99" s="148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8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89"/>
      <c r="B101" s="190"/>
      <c r="C101" s="191" t="s">
        <v>150</v>
      </c>
      <c r="D101" s="192" t="s">
        <v>61</v>
      </c>
      <c r="E101" s="192" t="s">
        <v>57</v>
      </c>
      <c r="F101" s="192" t="s">
        <v>58</v>
      </c>
      <c r="G101" s="192" t="s">
        <v>151</v>
      </c>
      <c r="H101" s="192" t="s">
        <v>152</v>
      </c>
      <c r="I101" s="192" t="s">
        <v>153</v>
      </c>
      <c r="J101" s="192" t="s">
        <v>125</v>
      </c>
      <c r="K101" s="193" t="s">
        <v>154</v>
      </c>
      <c r="L101" s="194"/>
      <c r="M101" s="94" t="s">
        <v>19</v>
      </c>
      <c r="N101" s="95" t="s">
        <v>46</v>
      </c>
      <c r="O101" s="95" t="s">
        <v>155</v>
      </c>
      <c r="P101" s="95" t="s">
        <v>156</v>
      </c>
      <c r="Q101" s="95" t="s">
        <v>157</v>
      </c>
      <c r="R101" s="95" t="s">
        <v>158</v>
      </c>
      <c r="S101" s="95" t="s">
        <v>159</v>
      </c>
      <c r="T101" s="96" t="s">
        <v>160</v>
      </c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</row>
    <row r="102" s="2" customFormat="1" ht="22.8" customHeight="1">
      <c r="A102" s="40"/>
      <c r="B102" s="41"/>
      <c r="C102" s="101" t="s">
        <v>161</v>
      </c>
      <c r="D102" s="42"/>
      <c r="E102" s="42"/>
      <c r="F102" s="42"/>
      <c r="G102" s="42"/>
      <c r="H102" s="42"/>
      <c r="I102" s="42"/>
      <c r="J102" s="195">
        <f>BK102</f>
        <v>0</v>
      </c>
      <c r="K102" s="42"/>
      <c r="L102" s="46"/>
      <c r="M102" s="97"/>
      <c r="N102" s="196"/>
      <c r="O102" s="98"/>
      <c r="P102" s="197">
        <f>P103+P123+P272</f>
        <v>0</v>
      </c>
      <c r="Q102" s="98"/>
      <c r="R102" s="197">
        <f>R103+R123+R272</f>
        <v>0.56183000000000005</v>
      </c>
      <c r="S102" s="98"/>
      <c r="T102" s="198">
        <f>T103+T123+T272</f>
        <v>1.1240399999999999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75</v>
      </c>
      <c r="AU102" s="19" t="s">
        <v>126</v>
      </c>
      <c r="BK102" s="199">
        <f>BK103+BK123+BK272</f>
        <v>0</v>
      </c>
    </row>
    <row r="103" s="12" customFormat="1" ht="25.92" customHeight="1">
      <c r="A103" s="12"/>
      <c r="B103" s="200"/>
      <c r="C103" s="201"/>
      <c r="D103" s="202" t="s">
        <v>75</v>
      </c>
      <c r="E103" s="203" t="s">
        <v>162</v>
      </c>
      <c r="F103" s="203" t="s">
        <v>163</v>
      </c>
      <c r="G103" s="201"/>
      <c r="H103" s="201"/>
      <c r="I103" s="204"/>
      <c r="J103" s="205">
        <f>BK103</f>
        <v>0</v>
      </c>
      <c r="K103" s="201"/>
      <c r="L103" s="206"/>
      <c r="M103" s="207"/>
      <c r="N103" s="208"/>
      <c r="O103" s="208"/>
      <c r="P103" s="209">
        <f>P104+P107+P110+P120</f>
        <v>0</v>
      </c>
      <c r="Q103" s="208"/>
      <c r="R103" s="209">
        <f>R104+R107+R110+R120</f>
        <v>0.23999999999999999</v>
      </c>
      <c r="S103" s="208"/>
      <c r="T103" s="210">
        <f>T104+T107+T110+T120</f>
        <v>0.70199999999999996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83</v>
      </c>
      <c r="AT103" s="212" t="s">
        <v>75</v>
      </c>
      <c r="AU103" s="212" t="s">
        <v>76</v>
      </c>
      <c r="AY103" s="211" t="s">
        <v>164</v>
      </c>
      <c r="BK103" s="213">
        <f>BK104+BK107+BK110+BK120</f>
        <v>0</v>
      </c>
    </row>
    <row r="104" s="12" customFormat="1" ht="22.8" customHeight="1">
      <c r="A104" s="12"/>
      <c r="B104" s="200"/>
      <c r="C104" s="201"/>
      <c r="D104" s="202" t="s">
        <v>75</v>
      </c>
      <c r="E104" s="214" t="s">
        <v>165</v>
      </c>
      <c r="F104" s="214" t="s">
        <v>166</v>
      </c>
      <c r="G104" s="201"/>
      <c r="H104" s="201"/>
      <c r="I104" s="204"/>
      <c r="J104" s="215">
        <f>BK104</f>
        <v>0</v>
      </c>
      <c r="K104" s="201"/>
      <c r="L104" s="206"/>
      <c r="M104" s="207"/>
      <c r="N104" s="208"/>
      <c r="O104" s="208"/>
      <c r="P104" s="209">
        <f>SUM(P105:P106)</f>
        <v>0</v>
      </c>
      <c r="Q104" s="208"/>
      <c r="R104" s="209">
        <f>SUM(R105:R106)</f>
        <v>0.23999999999999999</v>
      </c>
      <c r="S104" s="208"/>
      <c r="T104" s="210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83</v>
      </c>
      <c r="AT104" s="212" t="s">
        <v>75</v>
      </c>
      <c r="AU104" s="212" t="s">
        <v>83</v>
      </c>
      <c r="AY104" s="211" t="s">
        <v>164</v>
      </c>
      <c r="BK104" s="213">
        <f>SUM(BK105:BK106)</f>
        <v>0</v>
      </c>
    </row>
    <row r="105" s="2" customFormat="1" ht="21.75" customHeight="1">
      <c r="A105" s="40"/>
      <c r="B105" s="41"/>
      <c r="C105" s="216" t="s">
        <v>83</v>
      </c>
      <c r="D105" s="216" t="s">
        <v>167</v>
      </c>
      <c r="E105" s="217" t="s">
        <v>899</v>
      </c>
      <c r="F105" s="218" t="s">
        <v>900</v>
      </c>
      <c r="G105" s="219" t="s">
        <v>170</v>
      </c>
      <c r="H105" s="220">
        <v>6</v>
      </c>
      <c r="I105" s="221"/>
      <c r="J105" s="222">
        <f>ROUND(I105*H105,2)</f>
        <v>0</v>
      </c>
      <c r="K105" s="218" t="s">
        <v>171</v>
      </c>
      <c r="L105" s="46"/>
      <c r="M105" s="223" t="s">
        <v>19</v>
      </c>
      <c r="N105" s="224" t="s">
        <v>48</v>
      </c>
      <c r="O105" s="86"/>
      <c r="P105" s="225">
        <f>O105*H105</f>
        <v>0</v>
      </c>
      <c r="Q105" s="225">
        <v>0.040000000000000001</v>
      </c>
      <c r="R105" s="225">
        <f>Q105*H105</f>
        <v>0.23999999999999999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172</v>
      </c>
      <c r="AT105" s="227" t="s">
        <v>167</v>
      </c>
      <c r="AU105" s="227" t="s">
        <v>88</v>
      </c>
      <c r="AY105" s="19" t="s">
        <v>164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88</v>
      </c>
      <c r="BK105" s="228">
        <f>ROUND(I105*H105,2)</f>
        <v>0</v>
      </c>
      <c r="BL105" s="19" t="s">
        <v>172</v>
      </c>
      <c r="BM105" s="227" t="s">
        <v>901</v>
      </c>
    </row>
    <row r="106" s="2" customFormat="1">
      <c r="A106" s="40"/>
      <c r="B106" s="41"/>
      <c r="C106" s="42"/>
      <c r="D106" s="229" t="s">
        <v>174</v>
      </c>
      <c r="E106" s="42"/>
      <c r="F106" s="230" t="s">
        <v>902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174</v>
      </c>
      <c r="AU106" s="19" t="s">
        <v>88</v>
      </c>
    </row>
    <row r="107" s="12" customFormat="1" ht="22.8" customHeight="1">
      <c r="A107" s="12"/>
      <c r="B107" s="200"/>
      <c r="C107" s="201"/>
      <c r="D107" s="202" t="s">
        <v>75</v>
      </c>
      <c r="E107" s="214" t="s">
        <v>780</v>
      </c>
      <c r="F107" s="214" t="s">
        <v>903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SUM(P108:P109)</f>
        <v>0</v>
      </c>
      <c r="Q107" s="208"/>
      <c r="R107" s="209">
        <f>SUM(R108:R109)</f>
        <v>0</v>
      </c>
      <c r="S107" s="208"/>
      <c r="T107" s="210">
        <f>SUM(T108:T109)</f>
        <v>0.70199999999999996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83</v>
      </c>
      <c r="AT107" s="212" t="s">
        <v>75</v>
      </c>
      <c r="AU107" s="212" t="s">
        <v>83</v>
      </c>
      <c r="AY107" s="211" t="s">
        <v>164</v>
      </c>
      <c r="BK107" s="213">
        <f>SUM(BK108:BK109)</f>
        <v>0</v>
      </c>
    </row>
    <row r="108" s="2" customFormat="1" ht="37.8" customHeight="1">
      <c r="A108" s="40"/>
      <c r="B108" s="41"/>
      <c r="C108" s="216" t="s">
        <v>88</v>
      </c>
      <c r="D108" s="216" t="s">
        <v>167</v>
      </c>
      <c r="E108" s="217" t="s">
        <v>904</v>
      </c>
      <c r="F108" s="218" t="s">
        <v>905</v>
      </c>
      <c r="G108" s="219" t="s">
        <v>221</v>
      </c>
      <c r="H108" s="220">
        <v>39</v>
      </c>
      <c r="I108" s="221"/>
      <c r="J108" s="222">
        <f>ROUND(I108*H108,2)</f>
        <v>0</v>
      </c>
      <c r="K108" s="218" t="s">
        <v>171</v>
      </c>
      <c r="L108" s="46"/>
      <c r="M108" s="223" t="s">
        <v>19</v>
      </c>
      <c r="N108" s="224" t="s">
        <v>48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0.017999999999999999</v>
      </c>
      <c r="T108" s="226">
        <f>S108*H108</f>
        <v>0.70199999999999996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172</v>
      </c>
      <c r="AT108" s="227" t="s">
        <v>167</v>
      </c>
      <c r="AU108" s="227" t="s">
        <v>88</v>
      </c>
      <c r="AY108" s="19" t="s">
        <v>164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88</v>
      </c>
      <c r="BK108" s="228">
        <f>ROUND(I108*H108,2)</f>
        <v>0</v>
      </c>
      <c r="BL108" s="19" t="s">
        <v>172</v>
      </c>
      <c r="BM108" s="227" t="s">
        <v>906</v>
      </c>
    </row>
    <row r="109" s="2" customFormat="1">
      <c r="A109" s="40"/>
      <c r="B109" s="41"/>
      <c r="C109" s="42"/>
      <c r="D109" s="229" t="s">
        <v>174</v>
      </c>
      <c r="E109" s="42"/>
      <c r="F109" s="230" t="s">
        <v>907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174</v>
      </c>
      <c r="AU109" s="19" t="s">
        <v>88</v>
      </c>
    </row>
    <row r="110" s="12" customFormat="1" ht="22.8" customHeight="1">
      <c r="A110" s="12"/>
      <c r="B110" s="200"/>
      <c r="C110" s="201"/>
      <c r="D110" s="202" t="s">
        <v>75</v>
      </c>
      <c r="E110" s="214" t="s">
        <v>345</v>
      </c>
      <c r="F110" s="214" t="s">
        <v>346</v>
      </c>
      <c r="G110" s="201"/>
      <c r="H110" s="201"/>
      <c r="I110" s="204"/>
      <c r="J110" s="215">
        <f>BK110</f>
        <v>0</v>
      </c>
      <c r="K110" s="201"/>
      <c r="L110" s="206"/>
      <c r="M110" s="207"/>
      <c r="N110" s="208"/>
      <c r="O110" s="208"/>
      <c r="P110" s="209">
        <f>SUM(P111:P119)</f>
        <v>0</v>
      </c>
      <c r="Q110" s="208"/>
      <c r="R110" s="209">
        <f>SUM(R111:R119)</f>
        <v>0</v>
      </c>
      <c r="S110" s="208"/>
      <c r="T110" s="210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83</v>
      </c>
      <c r="AT110" s="212" t="s">
        <v>75</v>
      </c>
      <c r="AU110" s="212" t="s">
        <v>83</v>
      </c>
      <c r="AY110" s="211" t="s">
        <v>164</v>
      </c>
      <c r="BK110" s="213">
        <f>SUM(BK111:BK119)</f>
        <v>0</v>
      </c>
    </row>
    <row r="111" s="2" customFormat="1" ht="37.8" customHeight="1">
      <c r="A111" s="40"/>
      <c r="B111" s="41"/>
      <c r="C111" s="216" t="s">
        <v>93</v>
      </c>
      <c r="D111" s="216" t="s">
        <v>167</v>
      </c>
      <c r="E111" s="217" t="s">
        <v>347</v>
      </c>
      <c r="F111" s="218" t="s">
        <v>348</v>
      </c>
      <c r="G111" s="219" t="s">
        <v>349</v>
      </c>
      <c r="H111" s="220">
        <v>1.1240000000000001</v>
      </c>
      <c r="I111" s="221"/>
      <c r="J111" s="222">
        <f>ROUND(I111*H111,2)</f>
        <v>0</v>
      </c>
      <c r="K111" s="218" t="s">
        <v>171</v>
      </c>
      <c r="L111" s="46"/>
      <c r="M111" s="223" t="s">
        <v>19</v>
      </c>
      <c r="N111" s="224" t="s">
        <v>48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172</v>
      </c>
      <c r="AT111" s="227" t="s">
        <v>167</v>
      </c>
      <c r="AU111" s="227" t="s">
        <v>88</v>
      </c>
      <c r="AY111" s="19" t="s">
        <v>164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88</v>
      </c>
      <c r="BK111" s="228">
        <f>ROUND(I111*H111,2)</f>
        <v>0</v>
      </c>
      <c r="BL111" s="19" t="s">
        <v>172</v>
      </c>
      <c r="BM111" s="227" t="s">
        <v>908</v>
      </c>
    </row>
    <row r="112" s="2" customFormat="1">
      <c r="A112" s="40"/>
      <c r="B112" s="41"/>
      <c r="C112" s="42"/>
      <c r="D112" s="229" t="s">
        <v>174</v>
      </c>
      <c r="E112" s="42"/>
      <c r="F112" s="230" t="s">
        <v>351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174</v>
      </c>
      <c r="AU112" s="19" t="s">
        <v>88</v>
      </c>
    </row>
    <row r="113" s="2" customFormat="1" ht="33" customHeight="1">
      <c r="A113" s="40"/>
      <c r="B113" s="41"/>
      <c r="C113" s="216" t="s">
        <v>172</v>
      </c>
      <c r="D113" s="216" t="s">
        <v>167</v>
      </c>
      <c r="E113" s="217" t="s">
        <v>353</v>
      </c>
      <c r="F113" s="218" t="s">
        <v>354</v>
      </c>
      <c r="G113" s="219" t="s">
        <v>349</v>
      </c>
      <c r="H113" s="220">
        <v>1.1240000000000001</v>
      </c>
      <c r="I113" s="221"/>
      <c r="J113" s="222">
        <f>ROUND(I113*H113,2)</f>
        <v>0</v>
      </c>
      <c r="K113" s="218" t="s">
        <v>171</v>
      </c>
      <c r="L113" s="46"/>
      <c r="M113" s="223" t="s">
        <v>19</v>
      </c>
      <c r="N113" s="224" t="s">
        <v>48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172</v>
      </c>
      <c r="AT113" s="227" t="s">
        <v>167</v>
      </c>
      <c r="AU113" s="227" t="s">
        <v>88</v>
      </c>
      <c r="AY113" s="19" t="s">
        <v>164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88</v>
      </c>
      <c r="BK113" s="228">
        <f>ROUND(I113*H113,2)</f>
        <v>0</v>
      </c>
      <c r="BL113" s="19" t="s">
        <v>172</v>
      </c>
      <c r="BM113" s="227" t="s">
        <v>909</v>
      </c>
    </row>
    <row r="114" s="2" customFormat="1">
      <c r="A114" s="40"/>
      <c r="B114" s="41"/>
      <c r="C114" s="42"/>
      <c r="D114" s="229" t="s">
        <v>174</v>
      </c>
      <c r="E114" s="42"/>
      <c r="F114" s="230" t="s">
        <v>356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174</v>
      </c>
      <c r="AU114" s="19" t="s">
        <v>88</v>
      </c>
    </row>
    <row r="115" s="2" customFormat="1" ht="44.25" customHeight="1">
      <c r="A115" s="40"/>
      <c r="B115" s="41"/>
      <c r="C115" s="216" t="s">
        <v>227</v>
      </c>
      <c r="D115" s="216" t="s">
        <v>167</v>
      </c>
      <c r="E115" s="217" t="s">
        <v>358</v>
      </c>
      <c r="F115" s="218" t="s">
        <v>359</v>
      </c>
      <c r="G115" s="219" t="s">
        <v>349</v>
      </c>
      <c r="H115" s="220">
        <v>10.116</v>
      </c>
      <c r="I115" s="221"/>
      <c r="J115" s="222">
        <f>ROUND(I115*H115,2)</f>
        <v>0</v>
      </c>
      <c r="K115" s="218" t="s">
        <v>171</v>
      </c>
      <c r="L115" s="46"/>
      <c r="M115" s="223" t="s">
        <v>19</v>
      </c>
      <c r="N115" s="224" t="s">
        <v>48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172</v>
      </c>
      <c r="AT115" s="227" t="s">
        <v>167</v>
      </c>
      <c r="AU115" s="227" t="s">
        <v>88</v>
      </c>
      <c r="AY115" s="19" t="s">
        <v>164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88</v>
      </c>
      <c r="BK115" s="228">
        <f>ROUND(I115*H115,2)</f>
        <v>0</v>
      </c>
      <c r="BL115" s="19" t="s">
        <v>172</v>
      </c>
      <c r="BM115" s="227" t="s">
        <v>910</v>
      </c>
    </row>
    <row r="116" s="2" customFormat="1">
      <c r="A116" s="40"/>
      <c r="B116" s="41"/>
      <c r="C116" s="42"/>
      <c r="D116" s="229" t="s">
        <v>174</v>
      </c>
      <c r="E116" s="42"/>
      <c r="F116" s="230" t="s">
        <v>361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174</v>
      </c>
      <c r="AU116" s="19" t="s">
        <v>88</v>
      </c>
    </row>
    <row r="117" s="13" customFormat="1">
      <c r="A117" s="13"/>
      <c r="B117" s="234"/>
      <c r="C117" s="235"/>
      <c r="D117" s="236" t="s">
        <v>176</v>
      </c>
      <c r="E117" s="235"/>
      <c r="F117" s="238" t="s">
        <v>911</v>
      </c>
      <c r="G117" s="235"/>
      <c r="H117" s="239">
        <v>10.116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176</v>
      </c>
      <c r="AU117" s="245" t="s">
        <v>88</v>
      </c>
      <c r="AV117" s="13" t="s">
        <v>88</v>
      </c>
      <c r="AW117" s="13" t="s">
        <v>4</v>
      </c>
      <c r="AX117" s="13" t="s">
        <v>83</v>
      </c>
      <c r="AY117" s="245" t="s">
        <v>164</v>
      </c>
    </row>
    <row r="118" s="2" customFormat="1" ht="44.25" customHeight="1">
      <c r="A118" s="40"/>
      <c r="B118" s="41"/>
      <c r="C118" s="216" t="s">
        <v>243</v>
      </c>
      <c r="D118" s="216" t="s">
        <v>167</v>
      </c>
      <c r="E118" s="217" t="s">
        <v>364</v>
      </c>
      <c r="F118" s="218" t="s">
        <v>365</v>
      </c>
      <c r="G118" s="219" t="s">
        <v>349</v>
      </c>
      <c r="H118" s="220">
        <v>1.1240000000000001</v>
      </c>
      <c r="I118" s="221"/>
      <c r="J118" s="222">
        <f>ROUND(I118*H118,2)</f>
        <v>0</v>
      </c>
      <c r="K118" s="218" t="s">
        <v>171</v>
      </c>
      <c r="L118" s="46"/>
      <c r="M118" s="223" t="s">
        <v>19</v>
      </c>
      <c r="N118" s="224" t="s">
        <v>48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172</v>
      </c>
      <c r="AT118" s="227" t="s">
        <v>167</v>
      </c>
      <c r="AU118" s="227" t="s">
        <v>88</v>
      </c>
      <c r="AY118" s="19" t="s">
        <v>164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88</v>
      </c>
      <c r="BK118" s="228">
        <f>ROUND(I118*H118,2)</f>
        <v>0</v>
      </c>
      <c r="BL118" s="19" t="s">
        <v>172</v>
      </c>
      <c r="BM118" s="227" t="s">
        <v>912</v>
      </c>
    </row>
    <row r="119" s="2" customFormat="1">
      <c r="A119" s="40"/>
      <c r="B119" s="41"/>
      <c r="C119" s="42"/>
      <c r="D119" s="229" t="s">
        <v>174</v>
      </c>
      <c r="E119" s="42"/>
      <c r="F119" s="230" t="s">
        <v>367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174</v>
      </c>
      <c r="AU119" s="19" t="s">
        <v>88</v>
      </c>
    </row>
    <row r="120" s="12" customFormat="1" ht="22.8" customHeight="1">
      <c r="A120" s="12"/>
      <c r="B120" s="200"/>
      <c r="C120" s="201"/>
      <c r="D120" s="202" t="s">
        <v>75</v>
      </c>
      <c r="E120" s="214" t="s">
        <v>368</v>
      </c>
      <c r="F120" s="214" t="s">
        <v>369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75</v>
      </c>
      <c r="AU120" s="212" t="s">
        <v>83</v>
      </c>
      <c r="AY120" s="211" t="s">
        <v>164</v>
      </c>
      <c r="BK120" s="213">
        <f>SUM(BK121:BK122)</f>
        <v>0</v>
      </c>
    </row>
    <row r="121" s="2" customFormat="1" ht="55.5" customHeight="1">
      <c r="A121" s="40"/>
      <c r="B121" s="41"/>
      <c r="C121" s="216" t="s">
        <v>249</v>
      </c>
      <c r="D121" s="216" t="s">
        <v>167</v>
      </c>
      <c r="E121" s="217" t="s">
        <v>371</v>
      </c>
      <c r="F121" s="218" t="s">
        <v>372</v>
      </c>
      <c r="G121" s="219" t="s">
        <v>349</v>
      </c>
      <c r="H121" s="220">
        <v>0.23999999999999999</v>
      </c>
      <c r="I121" s="221"/>
      <c r="J121" s="222">
        <f>ROUND(I121*H121,2)</f>
        <v>0</v>
      </c>
      <c r="K121" s="218" t="s">
        <v>171</v>
      </c>
      <c r="L121" s="46"/>
      <c r="M121" s="223" t="s">
        <v>19</v>
      </c>
      <c r="N121" s="224" t="s">
        <v>48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172</v>
      </c>
      <c r="AT121" s="227" t="s">
        <v>167</v>
      </c>
      <c r="AU121" s="227" t="s">
        <v>88</v>
      </c>
      <c r="AY121" s="19" t="s">
        <v>164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88</v>
      </c>
      <c r="BK121" s="228">
        <f>ROUND(I121*H121,2)</f>
        <v>0</v>
      </c>
      <c r="BL121" s="19" t="s">
        <v>172</v>
      </c>
      <c r="BM121" s="227" t="s">
        <v>913</v>
      </c>
    </row>
    <row r="122" s="2" customFormat="1">
      <c r="A122" s="40"/>
      <c r="B122" s="41"/>
      <c r="C122" s="42"/>
      <c r="D122" s="229" t="s">
        <v>174</v>
      </c>
      <c r="E122" s="42"/>
      <c r="F122" s="230" t="s">
        <v>374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174</v>
      </c>
      <c r="AU122" s="19" t="s">
        <v>88</v>
      </c>
    </row>
    <row r="123" s="12" customFormat="1" ht="25.92" customHeight="1">
      <c r="A123" s="12"/>
      <c r="B123" s="200"/>
      <c r="C123" s="201"/>
      <c r="D123" s="202" t="s">
        <v>75</v>
      </c>
      <c r="E123" s="203" t="s">
        <v>375</v>
      </c>
      <c r="F123" s="203" t="s">
        <v>376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P124+P152+P197+P265</f>
        <v>0</v>
      </c>
      <c r="Q123" s="208"/>
      <c r="R123" s="209">
        <f>R124+R152+R197+R265</f>
        <v>0.32183</v>
      </c>
      <c r="S123" s="208"/>
      <c r="T123" s="210">
        <f>T124+T152+T197+T265</f>
        <v>0.42203999999999997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88</v>
      </c>
      <c r="AT123" s="212" t="s">
        <v>75</v>
      </c>
      <c r="AU123" s="212" t="s">
        <v>76</v>
      </c>
      <c r="AY123" s="211" t="s">
        <v>164</v>
      </c>
      <c r="BK123" s="213">
        <f>BK124+BK152+BK197+BK265</f>
        <v>0</v>
      </c>
    </row>
    <row r="124" s="12" customFormat="1" ht="22.8" customHeight="1">
      <c r="A124" s="12"/>
      <c r="B124" s="200"/>
      <c r="C124" s="201"/>
      <c r="D124" s="202" t="s">
        <v>75</v>
      </c>
      <c r="E124" s="214" t="s">
        <v>914</v>
      </c>
      <c r="F124" s="214" t="s">
        <v>915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SUM(P125:P151)</f>
        <v>0</v>
      </c>
      <c r="Q124" s="208"/>
      <c r="R124" s="209">
        <f>SUM(R125:R151)</f>
        <v>0.0086999999999999994</v>
      </c>
      <c r="S124" s="208"/>
      <c r="T124" s="210">
        <f>SUM(T125:T151)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88</v>
      </c>
      <c r="AT124" s="212" t="s">
        <v>75</v>
      </c>
      <c r="AU124" s="212" t="s">
        <v>83</v>
      </c>
      <c r="AY124" s="211" t="s">
        <v>164</v>
      </c>
      <c r="BK124" s="213">
        <f>SUM(BK125:BK151)</f>
        <v>0</v>
      </c>
    </row>
    <row r="125" s="2" customFormat="1" ht="21.75" customHeight="1">
      <c r="A125" s="40"/>
      <c r="B125" s="41"/>
      <c r="C125" s="216" t="s">
        <v>253</v>
      </c>
      <c r="D125" s="216" t="s">
        <v>167</v>
      </c>
      <c r="E125" s="217" t="s">
        <v>916</v>
      </c>
      <c r="F125" s="218" t="s">
        <v>917</v>
      </c>
      <c r="G125" s="219" t="s">
        <v>221</v>
      </c>
      <c r="H125" s="220">
        <v>5</v>
      </c>
      <c r="I125" s="221"/>
      <c r="J125" s="222">
        <f>ROUND(I125*H125,2)</f>
        <v>0</v>
      </c>
      <c r="K125" s="218" t="s">
        <v>171</v>
      </c>
      <c r="L125" s="46"/>
      <c r="M125" s="223" t="s">
        <v>19</v>
      </c>
      <c r="N125" s="224" t="s">
        <v>48</v>
      </c>
      <c r="O125" s="86"/>
      <c r="P125" s="225">
        <f>O125*H125</f>
        <v>0</v>
      </c>
      <c r="Q125" s="225">
        <v>0.00040999999999999999</v>
      </c>
      <c r="R125" s="225">
        <f>Q125*H125</f>
        <v>0.0020499999999999997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311</v>
      </c>
      <c r="AT125" s="227" t="s">
        <v>167</v>
      </c>
      <c r="AU125" s="227" t="s">
        <v>88</v>
      </c>
      <c r="AY125" s="19" t="s">
        <v>164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88</v>
      </c>
      <c r="BK125" s="228">
        <f>ROUND(I125*H125,2)</f>
        <v>0</v>
      </c>
      <c r="BL125" s="19" t="s">
        <v>311</v>
      </c>
      <c r="BM125" s="227" t="s">
        <v>918</v>
      </c>
    </row>
    <row r="126" s="2" customFormat="1">
      <c r="A126" s="40"/>
      <c r="B126" s="41"/>
      <c r="C126" s="42"/>
      <c r="D126" s="229" t="s">
        <v>174</v>
      </c>
      <c r="E126" s="42"/>
      <c r="F126" s="230" t="s">
        <v>919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174</v>
      </c>
      <c r="AU126" s="19" t="s">
        <v>88</v>
      </c>
    </row>
    <row r="127" s="2" customFormat="1" ht="21.75" customHeight="1">
      <c r="A127" s="40"/>
      <c r="B127" s="41"/>
      <c r="C127" s="216" t="s">
        <v>263</v>
      </c>
      <c r="D127" s="216" t="s">
        <v>167</v>
      </c>
      <c r="E127" s="217" t="s">
        <v>920</v>
      </c>
      <c r="F127" s="218" t="s">
        <v>921</v>
      </c>
      <c r="G127" s="219" t="s">
        <v>221</v>
      </c>
      <c r="H127" s="220">
        <v>4</v>
      </c>
      <c r="I127" s="221"/>
      <c r="J127" s="222">
        <f>ROUND(I127*H127,2)</f>
        <v>0</v>
      </c>
      <c r="K127" s="218" t="s">
        <v>171</v>
      </c>
      <c r="L127" s="46"/>
      <c r="M127" s="223" t="s">
        <v>19</v>
      </c>
      <c r="N127" s="224" t="s">
        <v>48</v>
      </c>
      <c r="O127" s="86"/>
      <c r="P127" s="225">
        <f>O127*H127</f>
        <v>0</v>
      </c>
      <c r="Q127" s="225">
        <v>0.00048000000000000001</v>
      </c>
      <c r="R127" s="225">
        <f>Q127*H127</f>
        <v>0.0019200000000000001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311</v>
      </c>
      <c r="AT127" s="227" t="s">
        <v>167</v>
      </c>
      <c r="AU127" s="227" t="s">
        <v>88</v>
      </c>
      <c r="AY127" s="19" t="s">
        <v>164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88</v>
      </c>
      <c r="BK127" s="228">
        <f>ROUND(I127*H127,2)</f>
        <v>0</v>
      </c>
      <c r="BL127" s="19" t="s">
        <v>311</v>
      </c>
      <c r="BM127" s="227" t="s">
        <v>922</v>
      </c>
    </row>
    <row r="128" s="2" customFormat="1">
      <c r="A128" s="40"/>
      <c r="B128" s="41"/>
      <c r="C128" s="42"/>
      <c r="D128" s="229" t="s">
        <v>174</v>
      </c>
      <c r="E128" s="42"/>
      <c r="F128" s="230" t="s">
        <v>923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174</v>
      </c>
      <c r="AU128" s="19" t="s">
        <v>88</v>
      </c>
    </row>
    <row r="129" s="2" customFormat="1" ht="21.75" customHeight="1">
      <c r="A129" s="40"/>
      <c r="B129" s="41"/>
      <c r="C129" s="216" t="s">
        <v>268</v>
      </c>
      <c r="D129" s="216" t="s">
        <v>167</v>
      </c>
      <c r="E129" s="217" t="s">
        <v>924</v>
      </c>
      <c r="F129" s="218" t="s">
        <v>925</v>
      </c>
      <c r="G129" s="219" t="s">
        <v>221</v>
      </c>
      <c r="H129" s="220">
        <v>2</v>
      </c>
      <c r="I129" s="221"/>
      <c r="J129" s="222">
        <f>ROUND(I129*H129,2)</f>
        <v>0</v>
      </c>
      <c r="K129" s="218" t="s">
        <v>171</v>
      </c>
      <c r="L129" s="46"/>
      <c r="M129" s="223" t="s">
        <v>19</v>
      </c>
      <c r="N129" s="224" t="s">
        <v>48</v>
      </c>
      <c r="O129" s="86"/>
      <c r="P129" s="225">
        <f>O129*H129</f>
        <v>0</v>
      </c>
      <c r="Q129" s="225">
        <v>0.00071000000000000002</v>
      </c>
      <c r="R129" s="225">
        <f>Q129*H129</f>
        <v>0.00142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311</v>
      </c>
      <c r="AT129" s="227" t="s">
        <v>167</v>
      </c>
      <c r="AU129" s="227" t="s">
        <v>88</v>
      </c>
      <c r="AY129" s="19" t="s">
        <v>164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88</v>
      </c>
      <c r="BK129" s="228">
        <f>ROUND(I129*H129,2)</f>
        <v>0</v>
      </c>
      <c r="BL129" s="19" t="s">
        <v>311</v>
      </c>
      <c r="BM129" s="227" t="s">
        <v>926</v>
      </c>
    </row>
    <row r="130" s="2" customFormat="1">
      <c r="A130" s="40"/>
      <c r="B130" s="41"/>
      <c r="C130" s="42"/>
      <c r="D130" s="229" t="s">
        <v>174</v>
      </c>
      <c r="E130" s="42"/>
      <c r="F130" s="230" t="s">
        <v>927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174</v>
      </c>
      <c r="AU130" s="19" t="s">
        <v>88</v>
      </c>
    </row>
    <row r="131" s="2" customFormat="1" ht="21.75" customHeight="1">
      <c r="A131" s="40"/>
      <c r="B131" s="41"/>
      <c r="C131" s="216" t="s">
        <v>275</v>
      </c>
      <c r="D131" s="216" t="s">
        <v>167</v>
      </c>
      <c r="E131" s="217" t="s">
        <v>928</v>
      </c>
      <c r="F131" s="218" t="s">
        <v>929</v>
      </c>
      <c r="G131" s="219" t="s">
        <v>221</v>
      </c>
      <c r="H131" s="220">
        <v>1</v>
      </c>
      <c r="I131" s="221"/>
      <c r="J131" s="222">
        <f>ROUND(I131*H131,2)</f>
        <v>0</v>
      </c>
      <c r="K131" s="218" t="s">
        <v>171</v>
      </c>
      <c r="L131" s="46"/>
      <c r="M131" s="223" t="s">
        <v>19</v>
      </c>
      <c r="N131" s="224" t="s">
        <v>48</v>
      </c>
      <c r="O131" s="86"/>
      <c r="P131" s="225">
        <f>O131*H131</f>
        <v>0</v>
      </c>
      <c r="Q131" s="225">
        <v>0.0022399999999999998</v>
      </c>
      <c r="R131" s="225">
        <f>Q131*H131</f>
        <v>0.0022399999999999998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311</v>
      </c>
      <c r="AT131" s="227" t="s">
        <v>167</v>
      </c>
      <c r="AU131" s="227" t="s">
        <v>88</v>
      </c>
      <c r="AY131" s="19" t="s">
        <v>164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88</v>
      </c>
      <c r="BK131" s="228">
        <f>ROUND(I131*H131,2)</f>
        <v>0</v>
      </c>
      <c r="BL131" s="19" t="s">
        <v>311</v>
      </c>
      <c r="BM131" s="227" t="s">
        <v>930</v>
      </c>
    </row>
    <row r="132" s="2" customFormat="1">
      <c r="A132" s="40"/>
      <c r="B132" s="41"/>
      <c r="C132" s="42"/>
      <c r="D132" s="229" t="s">
        <v>174</v>
      </c>
      <c r="E132" s="42"/>
      <c r="F132" s="230" t="s">
        <v>931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174</v>
      </c>
      <c r="AU132" s="19" t="s">
        <v>88</v>
      </c>
    </row>
    <row r="133" s="2" customFormat="1" ht="24.15" customHeight="1">
      <c r="A133" s="40"/>
      <c r="B133" s="41"/>
      <c r="C133" s="216" t="s">
        <v>283</v>
      </c>
      <c r="D133" s="216" t="s">
        <v>167</v>
      </c>
      <c r="E133" s="217" t="s">
        <v>932</v>
      </c>
      <c r="F133" s="218" t="s">
        <v>933</v>
      </c>
      <c r="G133" s="219" t="s">
        <v>246</v>
      </c>
      <c r="H133" s="220">
        <v>3</v>
      </c>
      <c r="I133" s="221"/>
      <c r="J133" s="222">
        <f>ROUND(I133*H133,2)</f>
        <v>0</v>
      </c>
      <c r="K133" s="218" t="s">
        <v>171</v>
      </c>
      <c r="L133" s="46"/>
      <c r="M133" s="223" t="s">
        <v>19</v>
      </c>
      <c r="N133" s="224" t="s">
        <v>48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311</v>
      </c>
      <c r="AT133" s="227" t="s">
        <v>167</v>
      </c>
      <c r="AU133" s="227" t="s">
        <v>88</v>
      </c>
      <c r="AY133" s="19" t="s">
        <v>164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88</v>
      </c>
      <c r="BK133" s="228">
        <f>ROUND(I133*H133,2)</f>
        <v>0</v>
      </c>
      <c r="BL133" s="19" t="s">
        <v>311</v>
      </c>
      <c r="BM133" s="227" t="s">
        <v>934</v>
      </c>
    </row>
    <row r="134" s="2" customFormat="1">
      <c r="A134" s="40"/>
      <c r="B134" s="41"/>
      <c r="C134" s="42"/>
      <c r="D134" s="229" t="s">
        <v>174</v>
      </c>
      <c r="E134" s="42"/>
      <c r="F134" s="230" t="s">
        <v>935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174</v>
      </c>
      <c r="AU134" s="19" t="s">
        <v>88</v>
      </c>
    </row>
    <row r="135" s="2" customFormat="1" ht="24.15" customHeight="1">
      <c r="A135" s="40"/>
      <c r="B135" s="41"/>
      <c r="C135" s="216" t="s">
        <v>291</v>
      </c>
      <c r="D135" s="216" t="s">
        <v>167</v>
      </c>
      <c r="E135" s="217" t="s">
        <v>936</v>
      </c>
      <c r="F135" s="218" t="s">
        <v>937</v>
      </c>
      <c r="G135" s="219" t="s">
        <v>246</v>
      </c>
      <c r="H135" s="220">
        <v>2</v>
      </c>
      <c r="I135" s="221"/>
      <c r="J135" s="222">
        <f>ROUND(I135*H135,2)</f>
        <v>0</v>
      </c>
      <c r="K135" s="218" t="s">
        <v>171</v>
      </c>
      <c r="L135" s="46"/>
      <c r="M135" s="223" t="s">
        <v>19</v>
      </c>
      <c r="N135" s="224" t="s">
        <v>48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311</v>
      </c>
      <c r="AT135" s="227" t="s">
        <v>167</v>
      </c>
      <c r="AU135" s="227" t="s">
        <v>88</v>
      </c>
      <c r="AY135" s="19" t="s">
        <v>164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88</v>
      </c>
      <c r="BK135" s="228">
        <f>ROUND(I135*H135,2)</f>
        <v>0</v>
      </c>
      <c r="BL135" s="19" t="s">
        <v>311</v>
      </c>
      <c r="BM135" s="227" t="s">
        <v>938</v>
      </c>
    </row>
    <row r="136" s="2" customFormat="1">
      <c r="A136" s="40"/>
      <c r="B136" s="41"/>
      <c r="C136" s="42"/>
      <c r="D136" s="229" t="s">
        <v>174</v>
      </c>
      <c r="E136" s="42"/>
      <c r="F136" s="230" t="s">
        <v>939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174</v>
      </c>
      <c r="AU136" s="19" t="s">
        <v>88</v>
      </c>
    </row>
    <row r="137" s="2" customFormat="1" ht="24.15" customHeight="1">
      <c r="A137" s="40"/>
      <c r="B137" s="41"/>
      <c r="C137" s="216" t="s">
        <v>300</v>
      </c>
      <c r="D137" s="216" t="s">
        <v>167</v>
      </c>
      <c r="E137" s="217" t="s">
        <v>940</v>
      </c>
      <c r="F137" s="218" t="s">
        <v>941</v>
      </c>
      <c r="G137" s="219" t="s">
        <v>246</v>
      </c>
      <c r="H137" s="220">
        <v>1</v>
      </c>
      <c r="I137" s="221"/>
      <c r="J137" s="222">
        <f>ROUND(I137*H137,2)</f>
        <v>0</v>
      </c>
      <c r="K137" s="218" t="s">
        <v>171</v>
      </c>
      <c r="L137" s="46"/>
      <c r="M137" s="223" t="s">
        <v>19</v>
      </c>
      <c r="N137" s="224" t="s">
        <v>48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311</v>
      </c>
      <c r="AT137" s="227" t="s">
        <v>167</v>
      </c>
      <c r="AU137" s="227" t="s">
        <v>88</v>
      </c>
      <c r="AY137" s="19" t="s">
        <v>164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88</v>
      </c>
      <c r="BK137" s="228">
        <f>ROUND(I137*H137,2)</f>
        <v>0</v>
      </c>
      <c r="BL137" s="19" t="s">
        <v>311</v>
      </c>
      <c r="BM137" s="227" t="s">
        <v>942</v>
      </c>
    </row>
    <row r="138" s="2" customFormat="1">
      <c r="A138" s="40"/>
      <c r="B138" s="41"/>
      <c r="C138" s="42"/>
      <c r="D138" s="229" t="s">
        <v>174</v>
      </c>
      <c r="E138" s="42"/>
      <c r="F138" s="230" t="s">
        <v>943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174</v>
      </c>
      <c r="AU138" s="19" t="s">
        <v>88</v>
      </c>
    </row>
    <row r="139" s="2" customFormat="1" ht="16.5" customHeight="1">
      <c r="A139" s="40"/>
      <c r="B139" s="41"/>
      <c r="C139" s="278" t="s">
        <v>8</v>
      </c>
      <c r="D139" s="278" t="s">
        <v>250</v>
      </c>
      <c r="E139" s="279" t="s">
        <v>944</v>
      </c>
      <c r="F139" s="280" t="s">
        <v>945</v>
      </c>
      <c r="G139" s="281" t="s">
        <v>246</v>
      </c>
      <c r="H139" s="282">
        <v>3</v>
      </c>
      <c r="I139" s="283"/>
      <c r="J139" s="284">
        <f>ROUND(I139*H139,2)</f>
        <v>0</v>
      </c>
      <c r="K139" s="280" t="s">
        <v>171</v>
      </c>
      <c r="L139" s="285"/>
      <c r="M139" s="286" t="s">
        <v>19</v>
      </c>
      <c r="N139" s="287" t="s">
        <v>48</v>
      </c>
      <c r="O139" s="86"/>
      <c r="P139" s="225">
        <f>O139*H139</f>
        <v>0</v>
      </c>
      <c r="Q139" s="225">
        <v>0.00010000000000000001</v>
      </c>
      <c r="R139" s="225">
        <f>Q139*H139</f>
        <v>0.00030000000000000003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946</v>
      </c>
      <c r="AT139" s="227" t="s">
        <v>250</v>
      </c>
      <c r="AU139" s="227" t="s">
        <v>88</v>
      </c>
      <c r="AY139" s="19" t="s">
        <v>164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88</v>
      </c>
      <c r="BK139" s="228">
        <f>ROUND(I139*H139,2)</f>
        <v>0</v>
      </c>
      <c r="BL139" s="19" t="s">
        <v>241</v>
      </c>
      <c r="BM139" s="227" t="s">
        <v>947</v>
      </c>
    </row>
    <row r="140" s="2" customFormat="1">
      <c r="A140" s="40"/>
      <c r="B140" s="41"/>
      <c r="C140" s="42"/>
      <c r="D140" s="229" t="s">
        <v>174</v>
      </c>
      <c r="E140" s="42"/>
      <c r="F140" s="230" t="s">
        <v>948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174</v>
      </c>
      <c r="AU140" s="19" t="s">
        <v>88</v>
      </c>
    </row>
    <row r="141" s="2" customFormat="1" ht="16.5" customHeight="1">
      <c r="A141" s="40"/>
      <c r="B141" s="41"/>
      <c r="C141" s="278" t="s">
        <v>311</v>
      </c>
      <c r="D141" s="278" t="s">
        <v>250</v>
      </c>
      <c r="E141" s="279" t="s">
        <v>949</v>
      </c>
      <c r="F141" s="280" t="s">
        <v>950</v>
      </c>
      <c r="G141" s="281" t="s">
        <v>246</v>
      </c>
      <c r="H141" s="282">
        <v>1</v>
      </c>
      <c r="I141" s="283"/>
      <c r="J141" s="284">
        <f>ROUND(I141*H141,2)</f>
        <v>0</v>
      </c>
      <c r="K141" s="280" t="s">
        <v>171</v>
      </c>
      <c r="L141" s="285"/>
      <c r="M141" s="286" t="s">
        <v>19</v>
      </c>
      <c r="N141" s="287" t="s">
        <v>48</v>
      </c>
      <c r="O141" s="86"/>
      <c r="P141" s="225">
        <f>O141*H141</f>
        <v>0</v>
      </c>
      <c r="Q141" s="225">
        <v>0.00023000000000000001</v>
      </c>
      <c r="R141" s="225">
        <f>Q141*H141</f>
        <v>0.00023000000000000001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946</v>
      </c>
      <c r="AT141" s="227" t="s">
        <v>250</v>
      </c>
      <c r="AU141" s="227" t="s">
        <v>88</v>
      </c>
      <c r="AY141" s="19" t="s">
        <v>164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88</v>
      </c>
      <c r="BK141" s="228">
        <f>ROUND(I141*H141,2)</f>
        <v>0</v>
      </c>
      <c r="BL141" s="19" t="s">
        <v>241</v>
      </c>
      <c r="BM141" s="227" t="s">
        <v>951</v>
      </c>
    </row>
    <row r="142" s="2" customFormat="1">
      <c r="A142" s="40"/>
      <c r="B142" s="41"/>
      <c r="C142" s="42"/>
      <c r="D142" s="229" t="s">
        <v>174</v>
      </c>
      <c r="E142" s="42"/>
      <c r="F142" s="230" t="s">
        <v>952</v>
      </c>
      <c r="G142" s="42"/>
      <c r="H142" s="42"/>
      <c r="I142" s="231"/>
      <c r="J142" s="42"/>
      <c r="K142" s="42"/>
      <c r="L142" s="46"/>
      <c r="M142" s="232"/>
      <c r="N142" s="23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174</v>
      </c>
      <c r="AU142" s="19" t="s">
        <v>88</v>
      </c>
    </row>
    <row r="143" s="2" customFormat="1" ht="16.5" customHeight="1">
      <c r="A143" s="40"/>
      <c r="B143" s="41"/>
      <c r="C143" s="278" t="s">
        <v>320</v>
      </c>
      <c r="D143" s="278" t="s">
        <v>250</v>
      </c>
      <c r="E143" s="279" t="s">
        <v>953</v>
      </c>
      <c r="F143" s="280" t="s">
        <v>954</v>
      </c>
      <c r="G143" s="281" t="s">
        <v>246</v>
      </c>
      <c r="H143" s="282">
        <v>1</v>
      </c>
      <c r="I143" s="283"/>
      <c r="J143" s="284">
        <f>ROUND(I143*H143,2)</f>
        <v>0</v>
      </c>
      <c r="K143" s="280" t="s">
        <v>171</v>
      </c>
      <c r="L143" s="285"/>
      <c r="M143" s="286" t="s">
        <v>19</v>
      </c>
      <c r="N143" s="287" t="s">
        <v>48</v>
      </c>
      <c r="O143" s="86"/>
      <c r="P143" s="225">
        <f>O143*H143</f>
        <v>0</v>
      </c>
      <c r="Q143" s="225">
        <v>0.00023000000000000001</v>
      </c>
      <c r="R143" s="225">
        <f>Q143*H143</f>
        <v>0.00023000000000000001</v>
      </c>
      <c r="S143" s="225">
        <v>0</v>
      </c>
      <c r="T143" s="22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7" t="s">
        <v>946</v>
      </c>
      <c r="AT143" s="227" t="s">
        <v>250</v>
      </c>
      <c r="AU143" s="227" t="s">
        <v>88</v>
      </c>
      <c r="AY143" s="19" t="s">
        <v>164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9" t="s">
        <v>88</v>
      </c>
      <c r="BK143" s="228">
        <f>ROUND(I143*H143,2)</f>
        <v>0</v>
      </c>
      <c r="BL143" s="19" t="s">
        <v>241</v>
      </c>
      <c r="BM143" s="227" t="s">
        <v>955</v>
      </c>
    </row>
    <row r="144" s="2" customFormat="1">
      <c r="A144" s="40"/>
      <c r="B144" s="41"/>
      <c r="C144" s="42"/>
      <c r="D144" s="229" t="s">
        <v>174</v>
      </c>
      <c r="E144" s="42"/>
      <c r="F144" s="230" t="s">
        <v>956</v>
      </c>
      <c r="G144" s="42"/>
      <c r="H144" s="42"/>
      <c r="I144" s="231"/>
      <c r="J144" s="42"/>
      <c r="K144" s="42"/>
      <c r="L144" s="46"/>
      <c r="M144" s="232"/>
      <c r="N144" s="23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174</v>
      </c>
      <c r="AU144" s="19" t="s">
        <v>88</v>
      </c>
    </row>
    <row r="145" s="2" customFormat="1" ht="16.5" customHeight="1">
      <c r="A145" s="40"/>
      <c r="B145" s="41"/>
      <c r="C145" s="278" t="s">
        <v>327</v>
      </c>
      <c r="D145" s="278" t="s">
        <v>250</v>
      </c>
      <c r="E145" s="279" t="s">
        <v>957</v>
      </c>
      <c r="F145" s="280" t="s">
        <v>958</v>
      </c>
      <c r="G145" s="281" t="s">
        <v>246</v>
      </c>
      <c r="H145" s="282">
        <v>1</v>
      </c>
      <c r="I145" s="283"/>
      <c r="J145" s="284">
        <f>ROUND(I145*H145,2)</f>
        <v>0</v>
      </c>
      <c r="K145" s="280" t="s">
        <v>19</v>
      </c>
      <c r="L145" s="285"/>
      <c r="M145" s="286" t="s">
        <v>19</v>
      </c>
      <c r="N145" s="287" t="s">
        <v>48</v>
      </c>
      <c r="O145" s="86"/>
      <c r="P145" s="225">
        <f>O145*H145</f>
        <v>0</v>
      </c>
      <c r="Q145" s="225">
        <v>0.00031</v>
      </c>
      <c r="R145" s="225">
        <f>Q145*H145</f>
        <v>0.00031</v>
      </c>
      <c r="S145" s="225">
        <v>0</v>
      </c>
      <c r="T145" s="22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7" t="s">
        <v>946</v>
      </c>
      <c r="AT145" s="227" t="s">
        <v>250</v>
      </c>
      <c r="AU145" s="227" t="s">
        <v>88</v>
      </c>
      <c r="AY145" s="19" t="s">
        <v>164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9" t="s">
        <v>88</v>
      </c>
      <c r="BK145" s="228">
        <f>ROUND(I145*H145,2)</f>
        <v>0</v>
      </c>
      <c r="BL145" s="19" t="s">
        <v>241</v>
      </c>
      <c r="BM145" s="227" t="s">
        <v>959</v>
      </c>
    </row>
    <row r="146" s="2" customFormat="1" ht="24.15" customHeight="1">
      <c r="A146" s="40"/>
      <c r="B146" s="41"/>
      <c r="C146" s="216" t="s">
        <v>332</v>
      </c>
      <c r="D146" s="216" t="s">
        <v>167</v>
      </c>
      <c r="E146" s="217" t="s">
        <v>960</v>
      </c>
      <c r="F146" s="218" t="s">
        <v>961</v>
      </c>
      <c r="G146" s="219" t="s">
        <v>221</v>
      </c>
      <c r="H146" s="220">
        <v>12</v>
      </c>
      <c r="I146" s="221"/>
      <c r="J146" s="222">
        <f>ROUND(I146*H146,2)</f>
        <v>0</v>
      </c>
      <c r="K146" s="218" t="s">
        <v>171</v>
      </c>
      <c r="L146" s="46"/>
      <c r="M146" s="223" t="s">
        <v>19</v>
      </c>
      <c r="N146" s="224" t="s">
        <v>48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311</v>
      </c>
      <c r="AT146" s="227" t="s">
        <v>167</v>
      </c>
      <c r="AU146" s="227" t="s">
        <v>88</v>
      </c>
      <c r="AY146" s="19" t="s">
        <v>164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88</v>
      </c>
      <c r="BK146" s="228">
        <f>ROUND(I146*H146,2)</f>
        <v>0</v>
      </c>
      <c r="BL146" s="19" t="s">
        <v>311</v>
      </c>
      <c r="BM146" s="227" t="s">
        <v>962</v>
      </c>
    </row>
    <row r="147" s="2" customFormat="1">
      <c r="A147" s="40"/>
      <c r="B147" s="41"/>
      <c r="C147" s="42"/>
      <c r="D147" s="229" t="s">
        <v>174</v>
      </c>
      <c r="E147" s="42"/>
      <c r="F147" s="230" t="s">
        <v>963</v>
      </c>
      <c r="G147" s="42"/>
      <c r="H147" s="42"/>
      <c r="I147" s="231"/>
      <c r="J147" s="42"/>
      <c r="K147" s="42"/>
      <c r="L147" s="46"/>
      <c r="M147" s="232"/>
      <c r="N147" s="23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174</v>
      </c>
      <c r="AU147" s="19" t="s">
        <v>88</v>
      </c>
    </row>
    <row r="148" s="2" customFormat="1" ht="49.05" customHeight="1">
      <c r="A148" s="40"/>
      <c r="B148" s="41"/>
      <c r="C148" s="216" t="s">
        <v>337</v>
      </c>
      <c r="D148" s="216" t="s">
        <v>167</v>
      </c>
      <c r="E148" s="217" t="s">
        <v>964</v>
      </c>
      <c r="F148" s="218" t="s">
        <v>965</v>
      </c>
      <c r="G148" s="219" t="s">
        <v>349</v>
      </c>
      <c r="H148" s="220">
        <v>0.0089999999999999993</v>
      </c>
      <c r="I148" s="221"/>
      <c r="J148" s="222">
        <f>ROUND(I148*H148,2)</f>
        <v>0</v>
      </c>
      <c r="K148" s="218" t="s">
        <v>171</v>
      </c>
      <c r="L148" s="46"/>
      <c r="M148" s="223" t="s">
        <v>19</v>
      </c>
      <c r="N148" s="224" t="s">
        <v>48</v>
      </c>
      <c r="O148" s="86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311</v>
      </c>
      <c r="AT148" s="227" t="s">
        <v>167</v>
      </c>
      <c r="AU148" s="227" t="s">
        <v>88</v>
      </c>
      <c r="AY148" s="19" t="s">
        <v>164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88</v>
      </c>
      <c r="BK148" s="228">
        <f>ROUND(I148*H148,2)</f>
        <v>0</v>
      </c>
      <c r="BL148" s="19" t="s">
        <v>311</v>
      </c>
      <c r="BM148" s="227" t="s">
        <v>966</v>
      </c>
    </row>
    <row r="149" s="2" customFormat="1">
      <c r="A149" s="40"/>
      <c r="B149" s="41"/>
      <c r="C149" s="42"/>
      <c r="D149" s="229" t="s">
        <v>174</v>
      </c>
      <c r="E149" s="42"/>
      <c r="F149" s="230" t="s">
        <v>967</v>
      </c>
      <c r="G149" s="42"/>
      <c r="H149" s="42"/>
      <c r="I149" s="231"/>
      <c r="J149" s="42"/>
      <c r="K149" s="42"/>
      <c r="L149" s="46"/>
      <c r="M149" s="232"/>
      <c r="N149" s="23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174</v>
      </c>
      <c r="AU149" s="19" t="s">
        <v>88</v>
      </c>
    </row>
    <row r="150" s="2" customFormat="1" ht="49.05" customHeight="1">
      <c r="A150" s="40"/>
      <c r="B150" s="41"/>
      <c r="C150" s="216" t="s">
        <v>7</v>
      </c>
      <c r="D150" s="216" t="s">
        <v>167</v>
      </c>
      <c r="E150" s="217" t="s">
        <v>968</v>
      </c>
      <c r="F150" s="218" t="s">
        <v>969</v>
      </c>
      <c r="G150" s="219" t="s">
        <v>349</v>
      </c>
      <c r="H150" s="220">
        <v>0.0080000000000000002</v>
      </c>
      <c r="I150" s="221"/>
      <c r="J150" s="222">
        <f>ROUND(I150*H150,2)</f>
        <v>0</v>
      </c>
      <c r="K150" s="218" t="s">
        <v>171</v>
      </c>
      <c r="L150" s="46"/>
      <c r="M150" s="223" t="s">
        <v>19</v>
      </c>
      <c r="N150" s="224" t="s">
        <v>48</v>
      </c>
      <c r="O150" s="86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311</v>
      </c>
      <c r="AT150" s="227" t="s">
        <v>167</v>
      </c>
      <c r="AU150" s="227" t="s">
        <v>88</v>
      </c>
      <c r="AY150" s="19" t="s">
        <v>164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88</v>
      </c>
      <c r="BK150" s="228">
        <f>ROUND(I150*H150,2)</f>
        <v>0</v>
      </c>
      <c r="BL150" s="19" t="s">
        <v>311</v>
      </c>
      <c r="BM150" s="227" t="s">
        <v>970</v>
      </c>
    </row>
    <row r="151" s="2" customFormat="1">
      <c r="A151" s="40"/>
      <c r="B151" s="41"/>
      <c r="C151" s="42"/>
      <c r="D151" s="229" t="s">
        <v>174</v>
      </c>
      <c r="E151" s="42"/>
      <c r="F151" s="230" t="s">
        <v>971</v>
      </c>
      <c r="G151" s="42"/>
      <c r="H151" s="42"/>
      <c r="I151" s="231"/>
      <c r="J151" s="42"/>
      <c r="K151" s="42"/>
      <c r="L151" s="46"/>
      <c r="M151" s="232"/>
      <c r="N151" s="23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174</v>
      </c>
      <c r="AU151" s="19" t="s">
        <v>88</v>
      </c>
    </row>
    <row r="152" s="12" customFormat="1" ht="22.8" customHeight="1">
      <c r="A152" s="12"/>
      <c r="B152" s="200"/>
      <c r="C152" s="201"/>
      <c r="D152" s="202" t="s">
        <v>75</v>
      </c>
      <c r="E152" s="214" t="s">
        <v>972</v>
      </c>
      <c r="F152" s="214" t="s">
        <v>973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SUM(P153:P196)</f>
        <v>0</v>
      </c>
      <c r="Q152" s="208"/>
      <c r="R152" s="209">
        <f>SUM(R153:R196)</f>
        <v>0.11619000000000002</v>
      </c>
      <c r="S152" s="208"/>
      <c r="T152" s="210">
        <f>SUM(T153:T196)</f>
        <v>0.042599999999999999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88</v>
      </c>
      <c r="AT152" s="212" t="s">
        <v>75</v>
      </c>
      <c r="AU152" s="212" t="s">
        <v>83</v>
      </c>
      <c r="AY152" s="211" t="s">
        <v>164</v>
      </c>
      <c r="BK152" s="213">
        <f>SUM(BK153:BK196)</f>
        <v>0</v>
      </c>
    </row>
    <row r="153" s="2" customFormat="1" ht="24.15" customHeight="1">
      <c r="A153" s="40"/>
      <c r="B153" s="41"/>
      <c r="C153" s="216" t="s">
        <v>352</v>
      </c>
      <c r="D153" s="216" t="s">
        <v>167</v>
      </c>
      <c r="E153" s="217" t="s">
        <v>974</v>
      </c>
      <c r="F153" s="218" t="s">
        <v>975</v>
      </c>
      <c r="G153" s="219" t="s">
        <v>246</v>
      </c>
      <c r="H153" s="220">
        <v>1</v>
      </c>
      <c r="I153" s="221"/>
      <c r="J153" s="222">
        <f>ROUND(I153*H153,2)</f>
        <v>0</v>
      </c>
      <c r="K153" s="218" t="s">
        <v>19</v>
      </c>
      <c r="L153" s="46"/>
      <c r="M153" s="223" t="s">
        <v>19</v>
      </c>
      <c r="N153" s="224" t="s">
        <v>48</v>
      </c>
      <c r="O153" s="86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7" t="s">
        <v>311</v>
      </c>
      <c r="AT153" s="227" t="s">
        <v>167</v>
      </c>
      <c r="AU153" s="227" t="s">
        <v>88</v>
      </c>
      <c r="AY153" s="19" t="s">
        <v>164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9" t="s">
        <v>88</v>
      </c>
      <c r="BK153" s="228">
        <f>ROUND(I153*H153,2)</f>
        <v>0</v>
      </c>
      <c r="BL153" s="19" t="s">
        <v>311</v>
      </c>
      <c r="BM153" s="227" t="s">
        <v>976</v>
      </c>
    </row>
    <row r="154" s="2" customFormat="1" ht="24.15" customHeight="1">
      <c r="A154" s="40"/>
      <c r="B154" s="41"/>
      <c r="C154" s="216" t="s">
        <v>357</v>
      </c>
      <c r="D154" s="216" t="s">
        <v>167</v>
      </c>
      <c r="E154" s="217" t="s">
        <v>977</v>
      </c>
      <c r="F154" s="218" t="s">
        <v>978</v>
      </c>
      <c r="G154" s="219" t="s">
        <v>221</v>
      </c>
      <c r="H154" s="220">
        <v>20</v>
      </c>
      <c r="I154" s="221"/>
      <c r="J154" s="222">
        <f>ROUND(I154*H154,2)</f>
        <v>0</v>
      </c>
      <c r="K154" s="218" t="s">
        <v>171</v>
      </c>
      <c r="L154" s="46"/>
      <c r="M154" s="223" t="s">
        <v>19</v>
      </c>
      <c r="N154" s="224" t="s">
        <v>48</v>
      </c>
      <c r="O154" s="86"/>
      <c r="P154" s="225">
        <f>O154*H154</f>
        <v>0</v>
      </c>
      <c r="Q154" s="225">
        <v>0</v>
      </c>
      <c r="R154" s="225">
        <f>Q154*H154</f>
        <v>0</v>
      </c>
      <c r="S154" s="225">
        <v>0.0021299999999999999</v>
      </c>
      <c r="T154" s="226">
        <f>S154*H154</f>
        <v>0.042599999999999999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311</v>
      </c>
      <c r="AT154" s="227" t="s">
        <v>167</v>
      </c>
      <c r="AU154" s="227" t="s">
        <v>88</v>
      </c>
      <c r="AY154" s="19" t="s">
        <v>164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88</v>
      </c>
      <c r="BK154" s="228">
        <f>ROUND(I154*H154,2)</f>
        <v>0</v>
      </c>
      <c r="BL154" s="19" t="s">
        <v>311</v>
      </c>
      <c r="BM154" s="227" t="s">
        <v>979</v>
      </c>
    </row>
    <row r="155" s="2" customFormat="1">
      <c r="A155" s="40"/>
      <c r="B155" s="41"/>
      <c r="C155" s="42"/>
      <c r="D155" s="229" t="s">
        <v>174</v>
      </c>
      <c r="E155" s="42"/>
      <c r="F155" s="230" t="s">
        <v>980</v>
      </c>
      <c r="G155" s="42"/>
      <c r="H155" s="42"/>
      <c r="I155" s="231"/>
      <c r="J155" s="42"/>
      <c r="K155" s="42"/>
      <c r="L155" s="46"/>
      <c r="M155" s="232"/>
      <c r="N155" s="23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174</v>
      </c>
      <c r="AU155" s="19" t="s">
        <v>88</v>
      </c>
    </row>
    <row r="156" s="2" customFormat="1" ht="33" customHeight="1">
      <c r="A156" s="40"/>
      <c r="B156" s="41"/>
      <c r="C156" s="216" t="s">
        <v>363</v>
      </c>
      <c r="D156" s="216" t="s">
        <v>167</v>
      </c>
      <c r="E156" s="217" t="s">
        <v>981</v>
      </c>
      <c r="F156" s="218" t="s">
        <v>982</v>
      </c>
      <c r="G156" s="219" t="s">
        <v>221</v>
      </c>
      <c r="H156" s="220">
        <v>15</v>
      </c>
      <c r="I156" s="221"/>
      <c r="J156" s="222">
        <f>ROUND(I156*H156,2)</f>
        <v>0</v>
      </c>
      <c r="K156" s="218" t="s">
        <v>171</v>
      </c>
      <c r="L156" s="46"/>
      <c r="M156" s="223" t="s">
        <v>19</v>
      </c>
      <c r="N156" s="224" t="s">
        <v>48</v>
      </c>
      <c r="O156" s="86"/>
      <c r="P156" s="225">
        <f>O156*H156</f>
        <v>0</v>
      </c>
      <c r="Q156" s="225">
        <v>0.00084000000000000003</v>
      </c>
      <c r="R156" s="225">
        <f>Q156*H156</f>
        <v>0.0126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311</v>
      </c>
      <c r="AT156" s="227" t="s">
        <v>167</v>
      </c>
      <c r="AU156" s="227" t="s">
        <v>88</v>
      </c>
      <c r="AY156" s="19" t="s">
        <v>164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9" t="s">
        <v>88</v>
      </c>
      <c r="BK156" s="228">
        <f>ROUND(I156*H156,2)</f>
        <v>0</v>
      </c>
      <c r="BL156" s="19" t="s">
        <v>311</v>
      </c>
      <c r="BM156" s="227" t="s">
        <v>983</v>
      </c>
    </row>
    <row r="157" s="2" customFormat="1">
      <c r="A157" s="40"/>
      <c r="B157" s="41"/>
      <c r="C157" s="42"/>
      <c r="D157" s="229" t="s">
        <v>174</v>
      </c>
      <c r="E157" s="42"/>
      <c r="F157" s="230" t="s">
        <v>984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174</v>
      </c>
      <c r="AU157" s="19" t="s">
        <v>88</v>
      </c>
    </row>
    <row r="158" s="2" customFormat="1" ht="33" customHeight="1">
      <c r="A158" s="40"/>
      <c r="B158" s="41"/>
      <c r="C158" s="216" t="s">
        <v>370</v>
      </c>
      <c r="D158" s="216" t="s">
        <v>167</v>
      </c>
      <c r="E158" s="217" t="s">
        <v>985</v>
      </c>
      <c r="F158" s="218" t="s">
        <v>986</v>
      </c>
      <c r="G158" s="219" t="s">
        <v>221</v>
      </c>
      <c r="H158" s="220">
        <v>5</v>
      </c>
      <c r="I158" s="221"/>
      <c r="J158" s="222">
        <f>ROUND(I158*H158,2)</f>
        <v>0</v>
      </c>
      <c r="K158" s="218" t="s">
        <v>171</v>
      </c>
      <c r="L158" s="46"/>
      <c r="M158" s="223" t="s">
        <v>19</v>
      </c>
      <c r="N158" s="224" t="s">
        <v>48</v>
      </c>
      <c r="O158" s="86"/>
      <c r="P158" s="225">
        <f>O158*H158</f>
        <v>0</v>
      </c>
      <c r="Q158" s="225">
        <v>0.00097999999999999997</v>
      </c>
      <c r="R158" s="225">
        <f>Q158*H158</f>
        <v>0.0048999999999999998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311</v>
      </c>
      <c r="AT158" s="227" t="s">
        <v>167</v>
      </c>
      <c r="AU158" s="227" t="s">
        <v>88</v>
      </c>
      <c r="AY158" s="19" t="s">
        <v>164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88</v>
      </c>
      <c r="BK158" s="228">
        <f>ROUND(I158*H158,2)</f>
        <v>0</v>
      </c>
      <c r="BL158" s="19" t="s">
        <v>311</v>
      </c>
      <c r="BM158" s="227" t="s">
        <v>987</v>
      </c>
    </row>
    <row r="159" s="2" customFormat="1">
      <c r="A159" s="40"/>
      <c r="B159" s="41"/>
      <c r="C159" s="42"/>
      <c r="D159" s="229" t="s">
        <v>174</v>
      </c>
      <c r="E159" s="42"/>
      <c r="F159" s="230" t="s">
        <v>988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174</v>
      </c>
      <c r="AU159" s="19" t="s">
        <v>88</v>
      </c>
    </row>
    <row r="160" s="2" customFormat="1" ht="33" customHeight="1">
      <c r="A160" s="40"/>
      <c r="B160" s="41"/>
      <c r="C160" s="216" t="s">
        <v>379</v>
      </c>
      <c r="D160" s="216" t="s">
        <v>167</v>
      </c>
      <c r="E160" s="217" t="s">
        <v>989</v>
      </c>
      <c r="F160" s="218" t="s">
        <v>990</v>
      </c>
      <c r="G160" s="219" t="s">
        <v>221</v>
      </c>
      <c r="H160" s="220">
        <v>7</v>
      </c>
      <c r="I160" s="221"/>
      <c r="J160" s="222">
        <f>ROUND(I160*H160,2)</f>
        <v>0</v>
      </c>
      <c r="K160" s="218" t="s">
        <v>171</v>
      </c>
      <c r="L160" s="46"/>
      <c r="M160" s="223" t="s">
        <v>19</v>
      </c>
      <c r="N160" s="224" t="s">
        <v>48</v>
      </c>
      <c r="O160" s="86"/>
      <c r="P160" s="225">
        <f>O160*H160</f>
        <v>0</v>
      </c>
      <c r="Q160" s="225">
        <v>0.0012600000000000001</v>
      </c>
      <c r="R160" s="225">
        <f>Q160*H160</f>
        <v>0.0088199999999999997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311</v>
      </c>
      <c r="AT160" s="227" t="s">
        <v>167</v>
      </c>
      <c r="AU160" s="227" t="s">
        <v>88</v>
      </c>
      <c r="AY160" s="19" t="s">
        <v>164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88</v>
      </c>
      <c r="BK160" s="228">
        <f>ROUND(I160*H160,2)</f>
        <v>0</v>
      </c>
      <c r="BL160" s="19" t="s">
        <v>311</v>
      </c>
      <c r="BM160" s="227" t="s">
        <v>991</v>
      </c>
    </row>
    <row r="161" s="2" customFormat="1">
      <c r="A161" s="40"/>
      <c r="B161" s="41"/>
      <c r="C161" s="42"/>
      <c r="D161" s="229" t="s">
        <v>174</v>
      </c>
      <c r="E161" s="42"/>
      <c r="F161" s="230" t="s">
        <v>992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174</v>
      </c>
      <c r="AU161" s="19" t="s">
        <v>88</v>
      </c>
    </row>
    <row r="162" s="2" customFormat="1" ht="55.5" customHeight="1">
      <c r="A162" s="40"/>
      <c r="B162" s="41"/>
      <c r="C162" s="216" t="s">
        <v>394</v>
      </c>
      <c r="D162" s="216" t="s">
        <v>167</v>
      </c>
      <c r="E162" s="217" t="s">
        <v>993</v>
      </c>
      <c r="F162" s="218" t="s">
        <v>994</v>
      </c>
      <c r="G162" s="219" t="s">
        <v>221</v>
      </c>
      <c r="H162" s="220">
        <v>20</v>
      </c>
      <c r="I162" s="221"/>
      <c r="J162" s="222">
        <f>ROUND(I162*H162,2)</f>
        <v>0</v>
      </c>
      <c r="K162" s="218" t="s">
        <v>171</v>
      </c>
      <c r="L162" s="46"/>
      <c r="M162" s="223" t="s">
        <v>19</v>
      </c>
      <c r="N162" s="224" t="s">
        <v>48</v>
      </c>
      <c r="O162" s="86"/>
      <c r="P162" s="225">
        <f>O162*H162</f>
        <v>0</v>
      </c>
      <c r="Q162" s="225">
        <v>6.9999999999999994E-05</v>
      </c>
      <c r="R162" s="225">
        <f>Q162*H162</f>
        <v>0.0013999999999999998</v>
      </c>
      <c r="S162" s="225">
        <v>0</v>
      </c>
      <c r="T162" s="22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7" t="s">
        <v>311</v>
      </c>
      <c r="AT162" s="227" t="s">
        <v>167</v>
      </c>
      <c r="AU162" s="227" t="s">
        <v>88</v>
      </c>
      <c r="AY162" s="19" t="s">
        <v>164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9" t="s">
        <v>88</v>
      </c>
      <c r="BK162" s="228">
        <f>ROUND(I162*H162,2)</f>
        <v>0</v>
      </c>
      <c r="BL162" s="19" t="s">
        <v>311</v>
      </c>
      <c r="BM162" s="227" t="s">
        <v>995</v>
      </c>
    </row>
    <row r="163" s="2" customFormat="1">
      <c r="A163" s="40"/>
      <c r="B163" s="41"/>
      <c r="C163" s="42"/>
      <c r="D163" s="229" t="s">
        <v>174</v>
      </c>
      <c r="E163" s="42"/>
      <c r="F163" s="230" t="s">
        <v>996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174</v>
      </c>
      <c r="AU163" s="19" t="s">
        <v>88</v>
      </c>
    </row>
    <row r="164" s="13" customFormat="1">
      <c r="A164" s="13"/>
      <c r="B164" s="234"/>
      <c r="C164" s="235"/>
      <c r="D164" s="236" t="s">
        <v>176</v>
      </c>
      <c r="E164" s="237" t="s">
        <v>19</v>
      </c>
      <c r="F164" s="238" t="s">
        <v>997</v>
      </c>
      <c r="G164" s="235"/>
      <c r="H164" s="239">
        <v>15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176</v>
      </c>
      <c r="AU164" s="245" t="s">
        <v>88</v>
      </c>
      <c r="AV164" s="13" t="s">
        <v>88</v>
      </c>
      <c r="AW164" s="13" t="s">
        <v>37</v>
      </c>
      <c r="AX164" s="13" t="s">
        <v>76</v>
      </c>
      <c r="AY164" s="245" t="s">
        <v>164</v>
      </c>
    </row>
    <row r="165" s="13" customFormat="1">
      <c r="A165" s="13"/>
      <c r="B165" s="234"/>
      <c r="C165" s="235"/>
      <c r="D165" s="236" t="s">
        <v>176</v>
      </c>
      <c r="E165" s="237" t="s">
        <v>19</v>
      </c>
      <c r="F165" s="238" t="s">
        <v>998</v>
      </c>
      <c r="G165" s="235"/>
      <c r="H165" s="239">
        <v>5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176</v>
      </c>
      <c r="AU165" s="245" t="s">
        <v>88</v>
      </c>
      <c r="AV165" s="13" t="s">
        <v>88</v>
      </c>
      <c r="AW165" s="13" t="s">
        <v>37</v>
      </c>
      <c r="AX165" s="13" t="s">
        <v>76</v>
      </c>
      <c r="AY165" s="245" t="s">
        <v>164</v>
      </c>
    </row>
    <row r="166" s="15" customFormat="1">
      <c r="A166" s="15"/>
      <c r="B166" s="256"/>
      <c r="C166" s="257"/>
      <c r="D166" s="236" t="s">
        <v>176</v>
      </c>
      <c r="E166" s="258" t="s">
        <v>19</v>
      </c>
      <c r="F166" s="259" t="s">
        <v>185</v>
      </c>
      <c r="G166" s="257"/>
      <c r="H166" s="260">
        <v>20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176</v>
      </c>
      <c r="AU166" s="266" t="s">
        <v>88</v>
      </c>
      <c r="AV166" s="15" t="s">
        <v>172</v>
      </c>
      <c r="AW166" s="15" t="s">
        <v>37</v>
      </c>
      <c r="AX166" s="15" t="s">
        <v>83</v>
      </c>
      <c r="AY166" s="266" t="s">
        <v>164</v>
      </c>
    </row>
    <row r="167" s="2" customFormat="1" ht="55.5" customHeight="1">
      <c r="A167" s="40"/>
      <c r="B167" s="41"/>
      <c r="C167" s="216" t="s">
        <v>401</v>
      </c>
      <c r="D167" s="216" t="s">
        <v>167</v>
      </c>
      <c r="E167" s="217" t="s">
        <v>999</v>
      </c>
      <c r="F167" s="218" t="s">
        <v>1000</v>
      </c>
      <c r="G167" s="219" t="s">
        <v>221</v>
      </c>
      <c r="H167" s="220">
        <v>7</v>
      </c>
      <c r="I167" s="221"/>
      <c r="J167" s="222">
        <f>ROUND(I167*H167,2)</f>
        <v>0</v>
      </c>
      <c r="K167" s="218" t="s">
        <v>171</v>
      </c>
      <c r="L167" s="46"/>
      <c r="M167" s="223" t="s">
        <v>19</v>
      </c>
      <c r="N167" s="224" t="s">
        <v>48</v>
      </c>
      <c r="O167" s="86"/>
      <c r="P167" s="225">
        <f>O167*H167</f>
        <v>0</v>
      </c>
      <c r="Q167" s="225">
        <v>9.0000000000000006E-05</v>
      </c>
      <c r="R167" s="225">
        <f>Q167*H167</f>
        <v>0.00063000000000000003</v>
      </c>
      <c r="S167" s="225">
        <v>0</v>
      </c>
      <c r="T167" s="22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7" t="s">
        <v>311</v>
      </c>
      <c r="AT167" s="227" t="s">
        <v>167</v>
      </c>
      <c r="AU167" s="227" t="s">
        <v>88</v>
      </c>
      <c r="AY167" s="19" t="s">
        <v>164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9" t="s">
        <v>88</v>
      </c>
      <c r="BK167" s="228">
        <f>ROUND(I167*H167,2)</f>
        <v>0</v>
      </c>
      <c r="BL167" s="19" t="s">
        <v>311</v>
      </c>
      <c r="BM167" s="227" t="s">
        <v>1001</v>
      </c>
    </row>
    <row r="168" s="2" customFormat="1">
      <c r="A168" s="40"/>
      <c r="B168" s="41"/>
      <c r="C168" s="42"/>
      <c r="D168" s="229" t="s">
        <v>174</v>
      </c>
      <c r="E168" s="42"/>
      <c r="F168" s="230" t="s">
        <v>1002</v>
      </c>
      <c r="G168" s="42"/>
      <c r="H168" s="42"/>
      <c r="I168" s="231"/>
      <c r="J168" s="42"/>
      <c r="K168" s="42"/>
      <c r="L168" s="46"/>
      <c r="M168" s="232"/>
      <c r="N168" s="23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174</v>
      </c>
      <c r="AU168" s="19" t="s">
        <v>88</v>
      </c>
    </row>
    <row r="169" s="13" customFormat="1">
      <c r="A169" s="13"/>
      <c r="B169" s="234"/>
      <c r="C169" s="235"/>
      <c r="D169" s="236" t="s">
        <v>176</v>
      </c>
      <c r="E169" s="237" t="s">
        <v>19</v>
      </c>
      <c r="F169" s="238" t="s">
        <v>1003</v>
      </c>
      <c r="G169" s="235"/>
      <c r="H169" s="239">
        <v>7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176</v>
      </c>
      <c r="AU169" s="245" t="s">
        <v>88</v>
      </c>
      <c r="AV169" s="13" t="s">
        <v>88</v>
      </c>
      <c r="AW169" s="13" t="s">
        <v>37</v>
      </c>
      <c r="AX169" s="13" t="s">
        <v>83</v>
      </c>
      <c r="AY169" s="245" t="s">
        <v>164</v>
      </c>
    </row>
    <row r="170" s="2" customFormat="1" ht="24.15" customHeight="1">
      <c r="A170" s="40"/>
      <c r="B170" s="41"/>
      <c r="C170" s="216" t="s">
        <v>406</v>
      </c>
      <c r="D170" s="216" t="s">
        <v>167</v>
      </c>
      <c r="E170" s="217" t="s">
        <v>1004</v>
      </c>
      <c r="F170" s="218" t="s">
        <v>1005</v>
      </c>
      <c r="G170" s="219" t="s">
        <v>1006</v>
      </c>
      <c r="H170" s="220">
        <v>14</v>
      </c>
      <c r="I170" s="221"/>
      <c r="J170" s="222">
        <f>ROUND(I170*H170,2)</f>
        <v>0</v>
      </c>
      <c r="K170" s="218" t="s">
        <v>19</v>
      </c>
      <c r="L170" s="46"/>
      <c r="M170" s="223" t="s">
        <v>19</v>
      </c>
      <c r="N170" s="224" t="s">
        <v>48</v>
      </c>
      <c r="O170" s="86"/>
      <c r="P170" s="225">
        <f>O170*H170</f>
        <v>0</v>
      </c>
      <c r="Q170" s="225">
        <v>0.0054099999999999999</v>
      </c>
      <c r="R170" s="225">
        <f>Q170*H170</f>
        <v>0.075740000000000002</v>
      </c>
      <c r="S170" s="225">
        <v>0</v>
      </c>
      <c r="T170" s="22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7" t="s">
        <v>311</v>
      </c>
      <c r="AT170" s="227" t="s">
        <v>167</v>
      </c>
      <c r="AU170" s="227" t="s">
        <v>88</v>
      </c>
      <c r="AY170" s="19" t="s">
        <v>164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9" t="s">
        <v>88</v>
      </c>
      <c r="BK170" s="228">
        <f>ROUND(I170*H170,2)</f>
        <v>0</v>
      </c>
      <c r="BL170" s="19" t="s">
        <v>311</v>
      </c>
      <c r="BM170" s="227" t="s">
        <v>1007</v>
      </c>
    </row>
    <row r="171" s="2" customFormat="1" ht="24.15" customHeight="1">
      <c r="A171" s="40"/>
      <c r="B171" s="41"/>
      <c r="C171" s="216" t="s">
        <v>412</v>
      </c>
      <c r="D171" s="216" t="s">
        <v>167</v>
      </c>
      <c r="E171" s="217" t="s">
        <v>1008</v>
      </c>
      <c r="F171" s="218" t="s">
        <v>1009</v>
      </c>
      <c r="G171" s="219" t="s">
        <v>246</v>
      </c>
      <c r="H171" s="220">
        <v>14</v>
      </c>
      <c r="I171" s="221"/>
      <c r="J171" s="222">
        <f>ROUND(I171*H171,2)</f>
        <v>0</v>
      </c>
      <c r="K171" s="218" t="s">
        <v>171</v>
      </c>
      <c r="L171" s="46"/>
      <c r="M171" s="223" t="s">
        <v>19</v>
      </c>
      <c r="N171" s="224" t="s">
        <v>48</v>
      </c>
      <c r="O171" s="86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311</v>
      </c>
      <c r="AT171" s="227" t="s">
        <v>167</v>
      </c>
      <c r="AU171" s="227" t="s">
        <v>88</v>
      </c>
      <c r="AY171" s="19" t="s">
        <v>164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88</v>
      </c>
      <c r="BK171" s="228">
        <f>ROUND(I171*H171,2)</f>
        <v>0</v>
      </c>
      <c r="BL171" s="19" t="s">
        <v>311</v>
      </c>
      <c r="BM171" s="227" t="s">
        <v>1010</v>
      </c>
    </row>
    <row r="172" s="2" customFormat="1">
      <c r="A172" s="40"/>
      <c r="B172" s="41"/>
      <c r="C172" s="42"/>
      <c r="D172" s="229" t="s">
        <v>174</v>
      </c>
      <c r="E172" s="42"/>
      <c r="F172" s="230" t="s">
        <v>1011</v>
      </c>
      <c r="G172" s="42"/>
      <c r="H172" s="42"/>
      <c r="I172" s="231"/>
      <c r="J172" s="42"/>
      <c r="K172" s="42"/>
      <c r="L172" s="46"/>
      <c r="M172" s="232"/>
      <c r="N172" s="23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174</v>
      </c>
      <c r="AU172" s="19" t="s">
        <v>88</v>
      </c>
    </row>
    <row r="173" s="2" customFormat="1" ht="24.15" customHeight="1">
      <c r="A173" s="40"/>
      <c r="B173" s="41"/>
      <c r="C173" s="278" t="s">
        <v>416</v>
      </c>
      <c r="D173" s="278" t="s">
        <v>250</v>
      </c>
      <c r="E173" s="279" t="s">
        <v>1012</v>
      </c>
      <c r="F173" s="280" t="s">
        <v>1013</v>
      </c>
      <c r="G173" s="281" t="s">
        <v>221</v>
      </c>
      <c r="H173" s="282">
        <v>8</v>
      </c>
      <c r="I173" s="283"/>
      <c r="J173" s="284">
        <f>ROUND(I173*H173,2)</f>
        <v>0</v>
      </c>
      <c r="K173" s="280" t="s">
        <v>171</v>
      </c>
      <c r="L173" s="285"/>
      <c r="M173" s="286" t="s">
        <v>19</v>
      </c>
      <c r="N173" s="287" t="s">
        <v>48</v>
      </c>
      <c r="O173" s="86"/>
      <c r="P173" s="225">
        <f>O173*H173</f>
        <v>0</v>
      </c>
      <c r="Q173" s="225">
        <v>0.00018000000000000001</v>
      </c>
      <c r="R173" s="225">
        <f>Q173*H173</f>
        <v>0.0014400000000000001</v>
      </c>
      <c r="S173" s="225">
        <v>0</v>
      </c>
      <c r="T173" s="22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397</v>
      </c>
      <c r="AT173" s="227" t="s">
        <v>250</v>
      </c>
      <c r="AU173" s="227" t="s">
        <v>88</v>
      </c>
      <c r="AY173" s="19" t="s">
        <v>164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9" t="s">
        <v>88</v>
      </c>
      <c r="BK173" s="228">
        <f>ROUND(I173*H173,2)</f>
        <v>0</v>
      </c>
      <c r="BL173" s="19" t="s">
        <v>311</v>
      </c>
      <c r="BM173" s="227" t="s">
        <v>1014</v>
      </c>
    </row>
    <row r="174" s="2" customFormat="1">
      <c r="A174" s="40"/>
      <c r="B174" s="41"/>
      <c r="C174" s="42"/>
      <c r="D174" s="229" t="s">
        <v>174</v>
      </c>
      <c r="E174" s="42"/>
      <c r="F174" s="230" t="s">
        <v>1015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174</v>
      </c>
      <c r="AU174" s="19" t="s">
        <v>88</v>
      </c>
    </row>
    <row r="175" s="2" customFormat="1" ht="24.15" customHeight="1">
      <c r="A175" s="40"/>
      <c r="B175" s="41"/>
      <c r="C175" s="216" t="s">
        <v>397</v>
      </c>
      <c r="D175" s="216" t="s">
        <v>167</v>
      </c>
      <c r="E175" s="217" t="s">
        <v>1016</v>
      </c>
      <c r="F175" s="218" t="s">
        <v>1017</v>
      </c>
      <c r="G175" s="219" t="s">
        <v>246</v>
      </c>
      <c r="H175" s="220">
        <v>2</v>
      </c>
      <c r="I175" s="221"/>
      <c r="J175" s="222">
        <f>ROUND(I175*H175,2)</f>
        <v>0</v>
      </c>
      <c r="K175" s="218" t="s">
        <v>171</v>
      </c>
      <c r="L175" s="46"/>
      <c r="M175" s="223" t="s">
        <v>19</v>
      </c>
      <c r="N175" s="224" t="s">
        <v>48</v>
      </c>
      <c r="O175" s="86"/>
      <c r="P175" s="225">
        <f>O175*H175</f>
        <v>0</v>
      </c>
      <c r="Q175" s="225">
        <v>0.00017000000000000001</v>
      </c>
      <c r="R175" s="225">
        <f>Q175*H175</f>
        <v>0.00034000000000000002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311</v>
      </c>
      <c r="AT175" s="227" t="s">
        <v>167</v>
      </c>
      <c r="AU175" s="227" t="s">
        <v>88</v>
      </c>
      <c r="AY175" s="19" t="s">
        <v>164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88</v>
      </c>
      <c r="BK175" s="228">
        <f>ROUND(I175*H175,2)</f>
        <v>0</v>
      </c>
      <c r="BL175" s="19" t="s">
        <v>311</v>
      </c>
      <c r="BM175" s="227" t="s">
        <v>1018</v>
      </c>
    </row>
    <row r="176" s="2" customFormat="1">
      <c r="A176" s="40"/>
      <c r="B176" s="41"/>
      <c r="C176" s="42"/>
      <c r="D176" s="229" t="s">
        <v>174</v>
      </c>
      <c r="E176" s="42"/>
      <c r="F176" s="230" t="s">
        <v>1019</v>
      </c>
      <c r="G176" s="42"/>
      <c r="H176" s="42"/>
      <c r="I176" s="231"/>
      <c r="J176" s="42"/>
      <c r="K176" s="42"/>
      <c r="L176" s="46"/>
      <c r="M176" s="232"/>
      <c r="N176" s="23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174</v>
      </c>
      <c r="AU176" s="19" t="s">
        <v>88</v>
      </c>
    </row>
    <row r="177" s="2" customFormat="1" ht="33" customHeight="1">
      <c r="A177" s="40"/>
      <c r="B177" s="41"/>
      <c r="C177" s="216" t="s">
        <v>426</v>
      </c>
      <c r="D177" s="216" t="s">
        <v>167</v>
      </c>
      <c r="E177" s="217" t="s">
        <v>1020</v>
      </c>
      <c r="F177" s="218" t="s">
        <v>1021</v>
      </c>
      <c r="G177" s="219" t="s">
        <v>1006</v>
      </c>
      <c r="H177" s="220">
        <v>4</v>
      </c>
      <c r="I177" s="221"/>
      <c r="J177" s="222">
        <f>ROUND(I177*H177,2)</f>
        <v>0</v>
      </c>
      <c r="K177" s="218" t="s">
        <v>171</v>
      </c>
      <c r="L177" s="46"/>
      <c r="M177" s="223" t="s">
        <v>19</v>
      </c>
      <c r="N177" s="224" t="s">
        <v>48</v>
      </c>
      <c r="O177" s="86"/>
      <c r="P177" s="225">
        <f>O177*H177</f>
        <v>0</v>
      </c>
      <c r="Q177" s="225">
        <v>0.00021000000000000001</v>
      </c>
      <c r="R177" s="225">
        <f>Q177*H177</f>
        <v>0.00084000000000000003</v>
      </c>
      <c r="S177" s="225">
        <v>0</v>
      </c>
      <c r="T177" s="22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7" t="s">
        <v>311</v>
      </c>
      <c r="AT177" s="227" t="s">
        <v>167</v>
      </c>
      <c r="AU177" s="227" t="s">
        <v>88</v>
      </c>
      <c r="AY177" s="19" t="s">
        <v>164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9" t="s">
        <v>88</v>
      </c>
      <c r="BK177" s="228">
        <f>ROUND(I177*H177,2)</f>
        <v>0</v>
      </c>
      <c r="BL177" s="19" t="s">
        <v>311</v>
      </c>
      <c r="BM177" s="227" t="s">
        <v>1022</v>
      </c>
    </row>
    <row r="178" s="2" customFormat="1">
      <c r="A178" s="40"/>
      <c r="B178" s="41"/>
      <c r="C178" s="42"/>
      <c r="D178" s="229" t="s">
        <v>174</v>
      </c>
      <c r="E178" s="42"/>
      <c r="F178" s="230" t="s">
        <v>1023</v>
      </c>
      <c r="G178" s="42"/>
      <c r="H178" s="42"/>
      <c r="I178" s="231"/>
      <c r="J178" s="42"/>
      <c r="K178" s="42"/>
      <c r="L178" s="46"/>
      <c r="M178" s="232"/>
      <c r="N178" s="23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174</v>
      </c>
      <c r="AU178" s="19" t="s">
        <v>88</v>
      </c>
    </row>
    <row r="179" s="2" customFormat="1" ht="24.15" customHeight="1">
      <c r="A179" s="40"/>
      <c r="B179" s="41"/>
      <c r="C179" s="216" t="s">
        <v>433</v>
      </c>
      <c r="D179" s="216" t="s">
        <v>167</v>
      </c>
      <c r="E179" s="217" t="s">
        <v>1024</v>
      </c>
      <c r="F179" s="218" t="s">
        <v>1025</v>
      </c>
      <c r="G179" s="219" t="s">
        <v>246</v>
      </c>
      <c r="H179" s="220">
        <v>1</v>
      </c>
      <c r="I179" s="221"/>
      <c r="J179" s="222">
        <f>ROUND(I179*H179,2)</f>
        <v>0</v>
      </c>
      <c r="K179" s="218" t="s">
        <v>19</v>
      </c>
      <c r="L179" s="46"/>
      <c r="M179" s="223" t="s">
        <v>19</v>
      </c>
      <c r="N179" s="224" t="s">
        <v>48</v>
      </c>
      <c r="O179" s="86"/>
      <c r="P179" s="225">
        <f>O179*H179</f>
        <v>0</v>
      </c>
      <c r="Q179" s="225">
        <v>0.0015</v>
      </c>
      <c r="R179" s="225">
        <f>Q179*H179</f>
        <v>0.0015</v>
      </c>
      <c r="S179" s="225">
        <v>0</v>
      </c>
      <c r="T179" s="22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7" t="s">
        <v>311</v>
      </c>
      <c r="AT179" s="227" t="s">
        <v>167</v>
      </c>
      <c r="AU179" s="227" t="s">
        <v>88</v>
      </c>
      <c r="AY179" s="19" t="s">
        <v>164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9" t="s">
        <v>88</v>
      </c>
      <c r="BK179" s="228">
        <f>ROUND(I179*H179,2)</f>
        <v>0</v>
      </c>
      <c r="BL179" s="19" t="s">
        <v>311</v>
      </c>
      <c r="BM179" s="227" t="s">
        <v>1026</v>
      </c>
    </row>
    <row r="180" s="2" customFormat="1" ht="24.15" customHeight="1">
      <c r="A180" s="40"/>
      <c r="B180" s="41"/>
      <c r="C180" s="216" t="s">
        <v>440</v>
      </c>
      <c r="D180" s="216" t="s">
        <v>167</v>
      </c>
      <c r="E180" s="217" t="s">
        <v>1027</v>
      </c>
      <c r="F180" s="218" t="s">
        <v>1028</v>
      </c>
      <c r="G180" s="219" t="s">
        <v>246</v>
      </c>
      <c r="H180" s="220">
        <v>1</v>
      </c>
      <c r="I180" s="221"/>
      <c r="J180" s="222">
        <f>ROUND(I180*H180,2)</f>
        <v>0</v>
      </c>
      <c r="K180" s="218" t="s">
        <v>171</v>
      </c>
      <c r="L180" s="46"/>
      <c r="M180" s="223" t="s">
        <v>19</v>
      </c>
      <c r="N180" s="224" t="s">
        <v>48</v>
      </c>
      <c r="O180" s="86"/>
      <c r="P180" s="225">
        <f>O180*H180</f>
        <v>0</v>
      </c>
      <c r="Q180" s="225">
        <v>0.00056999999999999998</v>
      </c>
      <c r="R180" s="225">
        <f>Q180*H180</f>
        <v>0.00056999999999999998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311</v>
      </c>
      <c r="AT180" s="227" t="s">
        <v>167</v>
      </c>
      <c r="AU180" s="227" t="s">
        <v>88</v>
      </c>
      <c r="AY180" s="19" t="s">
        <v>164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9" t="s">
        <v>88</v>
      </c>
      <c r="BK180" s="228">
        <f>ROUND(I180*H180,2)</f>
        <v>0</v>
      </c>
      <c r="BL180" s="19" t="s">
        <v>311</v>
      </c>
      <c r="BM180" s="227" t="s">
        <v>1029</v>
      </c>
    </row>
    <row r="181" s="2" customFormat="1">
      <c r="A181" s="40"/>
      <c r="B181" s="41"/>
      <c r="C181" s="42"/>
      <c r="D181" s="229" t="s">
        <v>174</v>
      </c>
      <c r="E181" s="42"/>
      <c r="F181" s="230" t="s">
        <v>1030</v>
      </c>
      <c r="G181" s="42"/>
      <c r="H181" s="42"/>
      <c r="I181" s="231"/>
      <c r="J181" s="42"/>
      <c r="K181" s="42"/>
      <c r="L181" s="46"/>
      <c r="M181" s="232"/>
      <c r="N181" s="23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174</v>
      </c>
      <c r="AU181" s="19" t="s">
        <v>88</v>
      </c>
    </row>
    <row r="182" s="2" customFormat="1" ht="24.15" customHeight="1">
      <c r="A182" s="40"/>
      <c r="B182" s="41"/>
      <c r="C182" s="216" t="s">
        <v>446</v>
      </c>
      <c r="D182" s="216" t="s">
        <v>167</v>
      </c>
      <c r="E182" s="217" t="s">
        <v>1031</v>
      </c>
      <c r="F182" s="218" t="s">
        <v>1032</v>
      </c>
      <c r="G182" s="219" t="s">
        <v>246</v>
      </c>
      <c r="H182" s="220">
        <v>1</v>
      </c>
      <c r="I182" s="221"/>
      <c r="J182" s="222">
        <f>ROUND(I182*H182,2)</f>
        <v>0</v>
      </c>
      <c r="K182" s="218" t="s">
        <v>171</v>
      </c>
      <c r="L182" s="46"/>
      <c r="M182" s="223" t="s">
        <v>19</v>
      </c>
      <c r="N182" s="224" t="s">
        <v>48</v>
      </c>
      <c r="O182" s="86"/>
      <c r="P182" s="225">
        <f>O182*H182</f>
        <v>0</v>
      </c>
      <c r="Q182" s="225">
        <v>0.00076999999999999996</v>
      </c>
      <c r="R182" s="225">
        <f>Q182*H182</f>
        <v>0.00076999999999999996</v>
      </c>
      <c r="S182" s="225">
        <v>0</v>
      </c>
      <c r="T182" s="22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7" t="s">
        <v>311</v>
      </c>
      <c r="AT182" s="227" t="s">
        <v>167</v>
      </c>
      <c r="AU182" s="227" t="s">
        <v>88</v>
      </c>
      <c r="AY182" s="19" t="s">
        <v>164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9" t="s">
        <v>88</v>
      </c>
      <c r="BK182" s="228">
        <f>ROUND(I182*H182,2)</f>
        <v>0</v>
      </c>
      <c r="BL182" s="19" t="s">
        <v>311</v>
      </c>
      <c r="BM182" s="227" t="s">
        <v>1033</v>
      </c>
    </row>
    <row r="183" s="2" customFormat="1">
      <c r="A183" s="40"/>
      <c r="B183" s="41"/>
      <c r="C183" s="42"/>
      <c r="D183" s="229" t="s">
        <v>174</v>
      </c>
      <c r="E183" s="42"/>
      <c r="F183" s="230" t="s">
        <v>1034</v>
      </c>
      <c r="G183" s="42"/>
      <c r="H183" s="42"/>
      <c r="I183" s="231"/>
      <c r="J183" s="42"/>
      <c r="K183" s="42"/>
      <c r="L183" s="46"/>
      <c r="M183" s="232"/>
      <c r="N183" s="23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174</v>
      </c>
      <c r="AU183" s="19" t="s">
        <v>88</v>
      </c>
    </row>
    <row r="184" s="2" customFormat="1" ht="24.15" customHeight="1">
      <c r="A184" s="40"/>
      <c r="B184" s="41"/>
      <c r="C184" s="216" t="s">
        <v>452</v>
      </c>
      <c r="D184" s="216" t="s">
        <v>167</v>
      </c>
      <c r="E184" s="217" t="s">
        <v>1035</v>
      </c>
      <c r="F184" s="218" t="s">
        <v>1036</v>
      </c>
      <c r="G184" s="219" t="s">
        <v>246</v>
      </c>
      <c r="H184" s="220">
        <v>1</v>
      </c>
      <c r="I184" s="221"/>
      <c r="J184" s="222">
        <f>ROUND(I184*H184,2)</f>
        <v>0</v>
      </c>
      <c r="K184" s="218" t="s">
        <v>19</v>
      </c>
      <c r="L184" s="46"/>
      <c r="M184" s="223" t="s">
        <v>19</v>
      </c>
      <c r="N184" s="224" t="s">
        <v>48</v>
      </c>
      <c r="O184" s="86"/>
      <c r="P184" s="225">
        <f>O184*H184</f>
        <v>0</v>
      </c>
      <c r="Q184" s="225">
        <v>0.00018000000000000001</v>
      </c>
      <c r="R184" s="225">
        <f>Q184*H184</f>
        <v>0.00018000000000000001</v>
      </c>
      <c r="S184" s="225">
        <v>0</v>
      </c>
      <c r="T184" s="22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7" t="s">
        <v>311</v>
      </c>
      <c r="AT184" s="227" t="s">
        <v>167</v>
      </c>
      <c r="AU184" s="227" t="s">
        <v>88</v>
      </c>
      <c r="AY184" s="19" t="s">
        <v>164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9" t="s">
        <v>88</v>
      </c>
      <c r="BK184" s="228">
        <f>ROUND(I184*H184,2)</f>
        <v>0</v>
      </c>
      <c r="BL184" s="19" t="s">
        <v>311</v>
      </c>
      <c r="BM184" s="227" t="s">
        <v>1037</v>
      </c>
    </row>
    <row r="185" s="2" customFormat="1" ht="24.15" customHeight="1">
      <c r="A185" s="40"/>
      <c r="B185" s="41"/>
      <c r="C185" s="216" t="s">
        <v>457</v>
      </c>
      <c r="D185" s="216" t="s">
        <v>167</v>
      </c>
      <c r="E185" s="217" t="s">
        <v>1038</v>
      </c>
      <c r="F185" s="218" t="s">
        <v>1039</v>
      </c>
      <c r="G185" s="219" t="s">
        <v>246</v>
      </c>
      <c r="H185" s="220">
        <v>3</v>
      </c>
      <c r="I185" s="221"/>
      <c r="J185" s="222">
        <f>ROUND(I185*H185,2)</f>
        <v>0</v>
      </c>
      <c r="K185" s="218" t="s">
        <v>171</v>
      </c>
      <c r="L185" s="46"/>
      <c r="M185" s="223" t="s">
        <v>19</v>
      </c>
      <c r="N185" s="224" t="s">
        <v>48</v>
      </c>
      <c r="O185" s="86"/>
      <c r="P185" s="225">
        <f>O185*H185</f>
        <v>0</v>
      </c>
      <c r="Q185" s="225">
        <v>2.0000000000000002E-05</v>
      </c>
      <c r="R185" s="225">
        <f>Q185*H185</f>
        <v>6.0000000000000008E-05</v>
      </c>
      <c r="S185" s="225">
        <v>0</v>
      </c>
      <c r="T185" s="22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7" t="s">
        <v>311</v>
      </c>
      <c r="AT185" s="227" t="s">
        <v>167</v>
      </c>
      <c r="AU185" s="227" t="s">
        <v>88</v>
      </c>
      <c r="AY185" s="19" t="s">
        <v>164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9" t="s">
        <v>88</v>
      </c>
      <c r="BK185" s="228">
        <f>ROUND(I185*H185,2)</f>
        <v>0</v>
      </c>
      <c r="BL185" s="19" t="s">
        <v>311</v>
      </c>
      <c r="BM185" s="227" t="s">
        <v>1040</v>
      </c>
    </row>
    <row r="186" s="2" customFormat="1">
      <c r="A186" s="40"/>
      <c r="B186" s="41"/>
      <c r="C186" s="42"/>
      <c r="D186" s="229" t="s">
        <v>174</v>
      </c>
      <c r="E186" s="42"/>
      <c r="F186" s="230" t="s">
        <v>1041</v>
      </c>
      <c r="G186" s="42"/>
      <c r="H186" s="42"/>
      <c r="I186" s="231"/>
      <c r="J186" s="42"/>
      <c r="K186" s="42"/>
      <c r="L186" s="46"/>
      <c r="M186" s="232"/>
      <c r="N186" s="23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174</v>
      </c>
      <c r="AU186" s="19" t="s">
        <v>88</v>
      </c>
    </row>
    <row r="187" s="2" customFormat="1" ht="33" customHeight="1">
      <c r="A187" s="40"/>
      <c r="B187" s="41"/>
      <c r="C187" s="216" t="s">
        <v>459</v>
      </c>
      <c r="D187" s="216" t="s">
        <v>167</v>
      </c>
      <c r="E187" s="217" t="s">
        <v>1042</v>
      </c>
      <c r="F187" s="218" t="s">
        <v>1043</v>
      </c>
      <c r="G187" s="219" t="s">
        <v>246</v>
      </c>
      <c r="H187" s="220">
        <v>1</v>
      </c>
      <c r="I187" s="221"/>
      <c r="J187" s="222">
        <f>ROUND(I187*H187,2)</f>
        <v>0</v>
      </c>
      <c r="K187" s="218" t="s">
        <v>171</v>
      </c>
      <c r="L187" s="46"/>
      <c r="M187" s="223" t="s">
        <v>19</v>
      </c>
      <c r="N187" s="224" t="s">
        <v>48</v>
      </c>
      <c r="O187" s="86"/>
      <c r="P187" s="225">
        <f>O187*H187</f>
        <v>0</v>
      </c>
      <c r="Q187" s="225">
        <v>0.0012700000000000001</v>
      </c>
      <c r="R187" s="225">
        <f>Q187*H187</f>
        <v>0.0012700000000000001</v>
      </c>
      <c r="S187" s="225">
        <v>0</v>
      </c>
      <c r="T187" s="22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7" t="s">
        <v>311</v>
      </c>
      <c r="AT187" s="227" t="s">
        <v>167</v>
      </c>
      <c r="AU187" s="227" t="s">
        <v>88</v>
      </c>
      <c r="AY187" s="19" t="s">
        <v>164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9" t="s">
        <v>88</v>
      </c>
      <c r="BK187" s="228">
        <f>ROUND(I187*H187,2)</f>
        <v>0</v>
      </c>
      <c r="BL187" s="19" t="s">
        <v>311</v>
      </c>
      <c r="BM187" s="227" t="s">
        <v>1044</v>
      </c>
    </row>
    <row r="188" s="2" customFormat="1">
      <c r="A188" s="40"/>
      <c r="B188" s="41"/>
      <c r="C188" s="42"/>
      <c r="D188" s="229" t="s">
        <v>174</v>
      </c>
      <c r="E188" s="42"/>
      <c r="F188" s="230" t="s">
        <v>1045</v>
      </c>
      <c r="G188" s="42"/>
      <c r="H188" s="42"/>
      <c r="I188" s="231"/>
      <c r="J188" s="42"/>
      <c r="K188" s="42"/>
      <c r="L188" s="46"/>
      <c r="M188" s="232"/>
      <c r="N188" s="23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174</v>
      </c>
      <c r="AU188" s="19" t="s">
        <v>88</v>
      </c>
    </row>
    <row r="189" s="2" customFormat="1" ht="37.8" customHeight="1">
      <c r="A189" s="40"/>
      <c r="B189" s="41"/>
      <c r="C189" s="216" t="s">
        <v>464</v>
      </c>
      <c r="D189" s="216" t="s">
        <v>167</v>
      </c>
      <c r="E189" s="217" t="s">
        <v>1046</v>
      </c>
      <c r="F189" s="218" t="s">
        <v>1047</v>
      </c>
      <c r="G189" s="219" t="s">
        <v>221</v>
      </c>
      <c r="H189" s="220">
        <v>27</v>
      </c>
      <c r="I189" s="221"/>
      <c r="J189" s="222">
        <f>ROUND(I189*H189,2)</f>
        <v>0</v>
      </c>
      <c r="K189" s="218" t="s">
        <v>171</v>
      </c>
      <c r="L189" s="46"/>
      <c r="M189" s="223" t="s">
        <v>19</v>
      </c>
      <c r="N189" s="224" t="s">
        <v>48</v>
      </c>
      <c r="O189" s="86"/>
      <c r="P189" s="225">
        <f>O189*H189</f>
        <v>0</v>
      </c>
      <c r="Q189" s="225">
        <v>0.00019000000000000001</v>
      </c>
      <c r="R189" s="225">
        <f>Q189*H189</f>
        <v>0.00513</v>
      </c>
      <c r="S189" s="225">
        <v>0</v>
      </c>
      <c r="T189" s="22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7" t="s">
        <v>311</v>
      </c>
      <c r="AT189" s="227" t="s">
        <v>167</v>
      </c>
      <c r="AU189" s="227" t="s">
        <v>88</v>
      </c>
      <c r="AY189" s="19" t="s">
        <v>164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9" t="s">
        <v>88</v>
      </c>
      <c r="BK189" s="228">
        <f>ROUND(I189*H189,2)</f>
        <v>0</v>
      </c>
      <c r="BL189" s="19" t="s">
        <v>311</v>
      </c>
      <c r="BM189" s="227" t="s">
        <v>1048</v>
      </c>
    </row>
    <row r="190" s="2" customFormat="1">
      <c r="A190" s="40"/>
      <c r="B190" s="41"/>
      <c r="C190" s="42"/>
      <c r="D190" s="229" t="s">
        <v>174</v>
      </c>
      <c r="E190" s="42"/>
      <c r="F190" s="230" t="s">
        <v>1049</v>
      </c>
      <c r="G190" s="42"/>
      <c r="H190" s="42"/>
      <c r="I190" s="231"/>
      <c r="J190" s="42"/>
      <c r="K190" s="42"/>
      <c r="L190" s="46"/>
      <c r="M190" s="232"/>
      <c r="N190" s="23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174</v>
      </c>
      <c r="AU190" s="19" t="s">
        <v>88</v>
      </c>
    </row>
    <row r="191" s="2" customFormat="1" ht="37.8" customHeight="1">
      <c r="A191" s="40"/>
      <c r="B191" s="41"/>
      <c r="C191" s="216" t="s">
        <v>469</v>
      </c>
      <c r="D191" s="216" t="s">
        <v>167</v>
      </c>
      <c r="E191" s="217" t="s">
        <v>1050</v>
      </c>
      <c r="F191" s="218" t="s">
        <v>1051</v>
      </c>
      <c r="G191" s="219" t="s">
        <v>349</v>
      </c>
      <c r="H191" s="220">
        <v>0.042999999999999997</v>
      </c>
      <c r="I191" s="221"/>
      <c r="J191" s="222">
        <f>ROUND(I191*H191,2)</f>
        <v>0</v>
      </c>
      <c r="K191" s="218" t="s">
        <v>171</v>
      </c>
      <c r="L191" s="46"/>
      <c r="M191" s="223" t="s">
        <v>19</v>
      </c>
      <c r="N191" s="224" t="s">
        <v>48</v>
      </c>
      <c r="O191" s="86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7" t="s">
        <v>311</v>
      </c>
      <c r="AT191" s="227" t="s">
        <v>167</v>
      </c>
      <c r="AU191" s="227" t="s">
        <v>88</v>
      </c>
      <c r="AY191" s="19" t="s">
        <v>164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9" t="s">
        <v>88</v>
      </c>
      <c r="BK191" s="228">
        <f>ROUND(I191*H191,2)</f>
        <v>0</v>
      </c>
      <c r="BL191" s="19" t="s">
        <v>311</v>
      </c>
      <c r="BM191" s="227" t="s">
        <v>1052</v>
      </c>
    </row>
    <row r="192" s="2" customFormat="1">
      <c r="A192" s="40"/>
      <c r="B192" s="41"/>
      <c r="C192" s="42"/>
      <c r="D192" s="229" t="s">
        <v>174</v>
      </c>
      <c r="E192" s="42"/>
      <c r="F192" s="230" t="s">
        <v>1053</v>
      </c>
      <c r="G192" s="42"/>
      <c r="H192" s="42"/>
      <c r="I192" s="231"/>
      <c r="J192" s="42"/>
      <c r="K192" s="42"/>
      <c r="L192" s="46"/>
      <c r="M192" s="232"/>
      <c r="N192" s="23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174</v>
      </c>
      <c r="AU192" s="19" t="s">
        <v>88</v>
      </c>
    </row>
    <row r="193" s="2" customFormat="1" ht="44.25" customHeight="1">
      <c r="A193" s="40"/>
      <c r="B193" s="41"/>
      <c r="C193" s="216" t="s">
        <v>473</v>
      </c>
      <c r="D193" s="216" t="s">
        <v>167</v>
      </c>
      <c r="E193" s="217" t="s">
        <v>1054</v>
      </c>
      <c r="F193" s="218" t="s">
        <v>1055</v>
      </c>
      <c r="G193" s="219" t="s">
        <v>349</v>
      </c>
      <c r="H193" s="220">
        <v>0.11600000000000001</v>
      </c>
      <c r="I193" s="221"/>
      <c r="J193" s="222">
        <f>ROUND(I193*H193,2)</f>
        <v>0</v>
      </c>
      <c r="K193" s="218" t="s">
        <v>171</v>
      </c>
      <c r="L193" s="46"/>
      <c r="M193" s="223" t="s">
        <v>19</v>
      </c>
      <c r="N193" s="224" t="s">
        <v>48</v>
      </c>
      <c r="O193" s="86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7" t="s">
        <v>311</v>
      </c>
      <c r="AT193" s="227" t="s">
        <v>167</v>
      </c>
      <c r="AU193" s="227" t="s">
        <v>88</v>
      </c>
      <c r="AY193" s="19" t="s">
        <v>164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9" t="s">
        <v>88</v>
      </c>
      <c r="BK193" s="228">
        <f>ROUND(I193*H193,2)</f>
        <v>0</v>
      </c>
      <c r="BL193" s="19" t="s">
        <v>311</v>
      </c>
      <c r="BM193" s="227" t="s">
        <v>1056</v>
      </c>
    </row>
    <row r="194" s="2" customFormat="1">
      <c r="A194" s="40"/>
      <c r="B194" s="41"/>
      <c r="C194" s="42"/>
      <c r="D194" s="229" t="s">
        <v>174</v>
      </c>
      <c r="E194" s="42"/>
      <c r="F194" s="230" t="s">
        <v>1057</v>
      </c>
      <c r="G194" s="42"/>
      <c r="H194" s="42"/>
      <c r="I194" s="231"/>
      <c r="J194" s="42"/>
      <c r="K194" s="42"/>
      <c r="L194" s="46"/>
      <c r="M194" s="232"/>
      <c r="N194" s="23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174</v>
      </c>
      <c r="AU194" s="19" t="s">
        <v>88</v>
      </c>
    </row>
    <row r="195" s="2" customFormat="1" ht="49.05" customHeight="1">
      <c r="A195" s="40"/>
      <c r="B195" s="41"/>
      <c r="C195" s="216" t="s">
        <v>480</v>
      </c>
      <c r="D195" s="216" t="s">
        <v>167</v>
      </c>
      <c r="E195" s="217" t="s">
        <v>1058</v>
      </c>
      <c r="F195" s="218" t="s">
        <v>1059</v>
      </c>
      <c r="G195" s="219" t="s">
        <v>349</v>
      </c>
      <c r="H195" s="220">
        <v>0.11600000000000001</v>
      </c>
      <c r="I195" s="221"/>
      <c r="J195" s="222">
        <f>ROUND(I195*H195,2)</f>
        <v>0</v>
      </c>
      <c r="K195" s="218" t="s">
        <v>171</v>
      </c>
      <c r="L195" s="46"/>
      <c r="M195" s="223" t="s">
        <v>19</v>
      </c>
      <c r="N195" s="224" t="s">
        <v>48</v>
      </c>
      <c r="O195" s="86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7" t="s">
        <v>311</v>
      </c>
      <c r="AT195" s="227" t="s">
        <v>167</v>
      </c>
      <c r="AU195" s="227" t="s">
        <v>88</v>
      </c>
      <c r="AY195" s="19" t="s">
        <v>164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9" t="s">
        <v>88</v>
      </c>
      <c r="BK195" s="228">
        <f>ROUND(I195*H195,2)</f>
        <v>0</v>
      </c>
      <c r="BL195" s="19" t="s">
        <v>311</v>
      </c>
      <c r="BM195" s="227" t="s">
        <v>1060</v>
      </c>
    </row>
    <row r="196" s="2" customFormat="1">
      <c r="A196" s="40"/>
      <c r="B196" s="41"/>
      <c r="C196" s="42"/>
      <c r="D196" s="229" t="s">
        <v>174</v>
      </c>
      <c r="E196" s="42"/>
      <c r="F196" s="230" t="s">
        <v>1061</v>
      </c>
      <c r="G196" s="42"/>
      <c r="H196" s="42"/>
      <c r="I196" s="231"/>
      <c r="J196" s="42"/>
      <c r="K196" s="42"/>
      <c r="L196" s="46"/>
      <c r="M196" s="232"/>
      <c r="N196" s="23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174</v>
      </c>
      <c r="AU196" s="19" t="s">
        <v>88</v>
      </c>
    </row>
    <row r="197" s="12" customFormat="1" ht="22.8" customHeight="1">
      <c r="A197" s="12"/>
      <c r="B197" s="200"/>
      <c r="C197" s="201"/>
      <c r="D197" s="202" t="s">
        <v>75</v>
      </c>
      <c r="E197" s="214" t="s">
        <v>1062</v>
      </c>
      <c r="F197" s="214" t="s">
        <v>1063</v>
      </c>
      <c r="G197" s="201"/>
      <c r="H197" s="201"/>
      <c r="I197" s="204"/>
      <c r="J197" s="215">
        <f>BK197</f>
        <v>0</v>
      </c>
      <c r="K197" s="201"/>
      <c r="L197" s="206"/>
      <c r="M197" s="207"/>
      <c r="N197" s="208"/>
      <c r="O197" s="208"/>
      <c r="P197" s="209">
        <f>SUM(P198:P264)</f>
        <v>0</v>
      </c>
      <c r="Q197" s="208"/>
      <c r="R197" s="209">
        <f>SUM(R198:R264)</f>
        <v>0.18774000000000002</v>
      </c>
      <c r="S197" s="208"/>
      <c r="T197" s="210">
        <f>SUM(T198:T264)</f>
        <v>0.37944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1" t="s">
        <v>88</v>
      </c>
      <c r="AT197" s="212" t="s">
        <v>75</v>
      </c>
      <c r="AU197" s="212" t="s">
        <v>83</v>
      </c>
      <c r="AY197" s="211" t="s">
        <v>164</v>
      </c>
      <c r="BK197" s="213">
        <f>SUM(BK198:BK264)</f>
        <v>0</v>
      </c>
    </row>
    <row r="198" s="2" customFormat="1" ht="24.15" customHeight="1">
      <c r="A198" s="40"/>
      <c r="B198" s="41"/>
      <c r="C198" s="216" t="s">
        <v>485</v>
      </c>
      <c r="D198" s="216" t="s">
        <v>167</v>
      </c>
      <c r="E198" s="217" t="s">
        <v>1064</v>
      </c>
      <c r="F198" s="218" t="s">
        <v>1065</v>
      </c>
      <c r="G198" s="219" t="s">
        <v>246</v>
      </c>
      <c r="H198" s="220">
        <v>2</v>
      </c>
      <c r="I198" s="221"/>
      <c r="J198" s="222">
        <f>ROUND(I198*H198,2)</f>
        <v>0</v>
      </c>
      <c r="K198" s="218" t="s">
        <v>171</v>
      </c>
      <c r="L198" s="46"/>
      <c r="M198" s="223" t="s">
        <v>19</v>
      </c>
      <c r="N198" s="224" t="s">
        <v>48</v>
      </c>
      <c r="O198" s="86"/>
      <c r="P198" s="225">
        <f>O198*H198</f>
        <v>0</v>
      </c>
      <c r="Q198" s="225">
        <v>0.00022000000000000001</v>
      </c>
      <c r="R198" s="225">
        <f>Q198*H198</f>
        <v>0.00044000000000000002</v>
      </c>
      <c r="S198" s="225">
        <v>0</v>
      </c>
      <c r="T198" s="22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7" t="s">
        <v>311</v>
      </c>
      <c r="AT198" s="227" t="s">
        <v>167</v>
      </c>
      <c r="AU198" s="227" t="s">
        <v>88</v>
      </c>
      <c r="AY198" s="19" t="s">
        <v>164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9" t="s">
        <v>88</v>
      </c>
      <c r="BK198" s="228">
        <f>ROUND(I198*H198,2)</f>
        <v>0</v>
      </c>
      <c r="BL198" s="19" t="s">
        <v>311</v>
      </c>
      <c r="BM198" s="227" t="s">
        <v>1066</v>
      </c>
    </row>
    <row r="199" s="2" customFormat="1">
      <c r="A199" s="40"/>
      <c r="B199" s="41"/>
      <c r="C199" s="42"/>
      <c r="D199" s="229" t="s">
        <v>174</v>
      </c>
      <c r="E199" s="42"/>
      <c r="F199" s="230" t="s">
        <v>1067</v>
      </c>
      <c r="G199" s="42"/>
      <c r="H199" s="42"/>
      <c r="I199" s="231"/>
      <c r="J199" s="42"/>
      <c r="K199" s="42"/>
      <c r="L199" s="46"/>
      <c r="M199" s="232"/>
      <c r="N199" s="23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174</v>
      </c>
      <c r="AU199" s="19" t="s">
        <v>88</v>
      </c>
    </row>
    <row r="200" s="2" customFormat="1" ht="16.5" customHeight="1">
      <c r="A200" s="40"/>
      <c r="B200" s="41"/>
      <c r="C200" s="216" t="s">
        <v>492</v>
      </c>
      <c r="D200" s="216" t="s">
        <v>167</v>
      </c>
      <c r="E200" s="217" t="s">
        <v>1068</v>
      </c>
      <c r="F200" s="218" t="s">
        <v>1069</v>
      </c>
      <c r="G200" s="219" t="s">
        <v>1006</v>
      </c>
      <c r="H200" s="220">
        <v>1</v>
      </c>
      <c r="I200" s="221"/>
      <c r="J200" s="222">
        <f>ROUND(I200*H200,2)</f>
        <v>0</v>
      </c>
      <c r="K200" s="218" t="s">
        <v>171</v>
      </c>
      <c r="L200" s="46"/>
      <c r="M200" s="223" t="s">
        <v>19</v>
      </c>
      <c r="N200" s="224" t="s">
        <v>48</v>
      </c>
      <c r="O200" s="86"/>
      <c r="P200" s="225">
        <f>O200*H200</f>
        <v>0</v>
      </c>
      <c r="Q200" s="225">
        <v>0</v>
      </c>
      <c r="R200" s="225">
        <f>Q200*H200</f>
        <v>0</v>
      </c>
      <c r="S200" s="225">
        <v>0.034200000000000001</v>
      </c>
      <c r="T200" s="226">
        <f>S200*H200</f>
        <v>0.034200000000000001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7" t="s">
        <v>311</v>
      </c>
      <c r="AT200" s="227" t="s">
        <v>167</v>
      </c>
      <c r="AU200" s="227" t="s">
        <v>88</v>
      </c>
      <c r="AY200" s="19" t="s">
        <v>164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9" t="s">
        <v>88</v>
      </c>
      <c r="BK200" s="228">
        <f>ROUND(I200*H200,2)</f>
        <v>0</v>
      </c>
      <c r="BL200" s="19" t="s">
        <v>311</v>
      </c>
      <c r="BM200" s="227" t="s">
        <v>1070</v>
      </c>
    </row>
    <row r="201" s="2" customFormat="1">
      <c r="A201" s="40"/>
      <c r="B201" s="41"/>
      <c r="C201" s="42"/>
      <c r="D201" s="229" t="s">
        <v>174</v>
      </c>
      <c r="E201" s="42"/>
      <c r="F201" s="230" t="s">
        <v>1071</v>
      </c>
      <c r="G201" s="42"/>
      <c r="H201" s="42"/>
      <c r="I201" s="231"/>
      <c r="J201" s="42"/>
      <c r="K201" s="42"/>
      <c r="L201" s="46"/>
      <c r="M201" s="232"/>
      <c r="N201" s="23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174</v>
      </c>
      <c r="AU201" s="19" t="s">
        <v>88</v>
      </c>
    </row>
    <row r="202" s="2" customFormat="1" ht="24.15" customHeight="1">
      <c r="A202" s="40"/>
      <c r="B202" s="41"/>
      <c r="C202" s="216" t="s">
        <v>498</v>
      </c>
      <c r="D202" s="216" t="s">
        <v>167</v>
      </c>
      <c r="E202" s="217" t="s">
        <v>1072</v>
      </c>
      <c r="F202" s="218" t="s">
        <v>1073</v>
      </c>
      <c r="G202" s="219" t="s">
        <v>246</v>
      </c>
      <c r="H202" s="220">
        <v>1</v>
      </c>
      <c r="I202" s="221"/>
      <c r="J202" s="222">
        <f>ROUND(I202*H202,2)</f>
        <v>0</v>
      </c>
      <c r="K202" s="218" t="s">
        <v>171</v>
      </c>
      <c r="L202" s="46"/>
      <c r="M202" s="223" t="s">
        <v>19</v>
      </c>
      <c r="N202" s="224" t="s">
        <v>48</v>
      </c>
      <c r="O202" s="86"/>
      <c r="P202" s="225">
        <f>O202*H202</f>
        <v>0</v>
      </c>
      <c r="Q202" s="225">
        <v>0.00247</v>
      </c>
      <c r="R202" s="225">
        <f>Q202*H202</f>
        <v>0.00247</v>
      </c>
      <c r="S202" s="225">
        <v>0</v>
      </c>
      <c r="T202" s="22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7" t="s">
        <v>311</v>
      </c>
      <c r="AT202" s="227" t="s">
        <v>167</v>
      </c>
      <c r="AU202" s="227" t="s">
        <v>88</v>
      </c>
      <c r="AY202" s="19" t="s">
        <v>164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9" t="s">
        <v>88</v>
      </c>
      <c r="BK202" s="228">
        <f>ROUND(I202*H202,2)</f>
        <v>0</v>
      </c>
      <c r="BL202" s="19" t="s">
        <v>311</v>
      </c>
      <c r="BM202" s="227" t="s">
        <v>1074</v>
      </c>
    </row>
    <row r="203" s="2" customFormat="1">
      <c r="A203" s="40"/>
      <c r="B203" s="41"/>
      <c r="C203" s="42"/>
      <c r="D203" s="229" t="s">
        <v>174</v>
      </c>
      <c r="E203" s="42"/>
      <c r="F203" s="230" t="s">
        <v>1075</v>
      </c>
      <c r="G203" s="42"/>
      <c r="H203" s="42"/>
      <c r="I203" s="231"/>
      <c r="J203" s="42"/>
      <c r="K203" s="42"/>
      <c r="L203" s="46"/>
      <c r="M203" s="232"/>
      <c r="N203" s="23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174</v>
      </c>
      <c r="AU203" s="19" t="s">
        <v>88</v>
      </c>
    </row>
    <row r="204" s="2" customFormat="1" ht="24.15" customHeight="1">
      <c r="A204" s="40"/>
      <c r="B204" s="41"/>
      <c r="C204" s="278" t="s">
        <v>505</v>
      </c>
      <c r="D204" s="278" t="s">
        <v>250</v>
      </c>
      <c r="E204" s="279" t="s">
        <v>1076</v>
      </c>
      <c r="F204" s="280" t="s">
        <v>1077</v>
      </c>
      <c r="G204" s="281" t="s">
        <v>246</v>
      </c>
      <c r="H204" s="282">
        <v>1</v>
      </c>
      <c r="I204" s="283"/>
      <c r="J204" s="284">
        <f>ROUND(I204*H204,2)</f>
        <v>0</v>
      </c>
      <c r="K204" s="280" t="s">
        <v>171</v>
      </c>
      <c r="L204" s="285"/>
      <c r="M204" s="286" t="s">
        <v>19</v>
      </c>
      <c r="N204" s="287" t="s">
        <v>48</v>
      </c>
      <c r="O204" s="86"/>
      <c r="P204" s="225">
        <f>O204*H204</f>
        <v>0</v>
      </c>
      <c r="Q204" s="225">
        <v>0.014500000000000001</v>
      </c>
      <c r="R204" s="225">
        <f>Q204*H204</f>
        <v>0.014500000000000001</v>
      </c>
      <c r="S204" s="225">
        <v>0</v>
      </c>
      <c r="T204" s="22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7" t="s">
        <v>397</v>
      </c>
      <c r="AT204" s="227" t="s">
        <v>250</v>
      </c>
      <c r="AU204" s="227" t="s">
        <v>88</v>
      </c>
      <c r="AY204" s="19" t="s">
        <v>164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9" t="s">
        <v>88</v>
      </c>
      <c r="BK204" s="228">
        <f>ROUND(I204*H204,2)</f>
        <v>0</v>
      </c>
      <c r="BL204" s="19" t="s">
        <v>311</v>
      </c>
      <c r="BM204" s="227" t="s">
        <v>1078</v>
      </c>
    </row>
    <row r="205" s="2" customFormat="1">
      <c r="A205" s="40"/>
      <c r="B205" s="41"/>
      <c r="C205" s="42"/>
      <c r="D205" s="229" t="s">
        <v>174</v>
      </c>
      <c r="E205" s="42"/>
      <c r="F205" s="230" t="s">
        <v>1079</v>
      </c>
      <c r="G205" s="42"/>
      <c r="H205" s="42"/>
      <c r="I205" s="231"/>
      <c r="J205" s="42"/>
      <c r="K205" s="42"/>
      <c r="L205" s="46"/>
      <c r="M205" s="232"/>
      <c r="N205" s="23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174</v>
      </c>
      <c r="AU205" s="19" t="s">
        <v>88</v>
      </c>
    </row>
    <row r="206" s="2" customFormat="1" ht="21.75" customHeight="1">
      <c r="A206" s="40"/>
      <c r="B206" s="41"/>
      <c r="C206" s="216" t="s">
        <v>510</v>
      </c>
      <c r="D206" s="216" t="s">
        <v>167</v>
      </c>
      <c r="E206" s="217" t="s">
        <v>1080</v>
      </c>
      <c r="F206" s="218" t="s">
        <v>1081</v>
      </c>
      <c r="G206" s="219" t="s">
        <v>1006</v>
      </c>
      <c r="H206" s="220">
        <v>1</v>
      </c>
      <c r="I206" s="221"/>
      <c r="J206" s="222">
        <f>ROUND(I206*H206,2)</f>
        <v>0</v>
      </c>
      <c r="K206" s="218" t="s">
        <v>171</v>
      </c>
      <c r="L206" s="46"/>
      <c r="M206" s="223" t="s">
        <v>19</v>
      </c>
      <c r="N206" s="224" t="s">
        <v>48</v>
      </c>
      <c r="O206" s="86"/>
      <c r="P206" s="225">
        <f>O206*H206</f>
        <v>0</v>
      </c>
      <c r="Q206" s="225">
        <v>0</v>
      </c>
      <c r="R206" s="225">
        <f>Q206*H206</f>
        <v>0</v>
      </c>
      <c r="S206" s="225">
        <v>0.019460000000000002</v>
      </c>
      <c r="T206" s="226">
        <f>S206*H206</f>
        <v>0.019460000000000002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7" t="s">
        <v>311</v>
      </c>
      <c r="AT206" s="227" t="s">
        <v>167</v>
      </c>
      <c r="AU206" s="227" t="s">
        <v>88</v>
      </c>
      <c r="AY206" s="19" t="s">
        <v>164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9" t="s">
        <v>88</v>
      </c>
      <c r="BK206" s="228">
        <f>ROUND(I206*H206,2)</f>
        <v>0</v>
      </c>
      <c r="BL206" s="19" t="s">
        <v>311</v>
      </c>
      <c r="BM206" s="227" t="s">
        <v>1082</v>
      </c>
    </row>
    <row r="207" s="2" customFormat="1">
      <c r="A207" s="40"/>
      <c r="B207" s="41"/>
      <c r="C207" s="42"/>
      <c r="D207" s="229" t="s">
        <v>174</v>
      </c>
      <c r="E207" s="42"/>
      <c r="F207" s="230" t="s">
        <v>1083</v>
      </c>
      <c r="G207" s="42"/>
      <c r="H207" s="42"/>
      <c r="I207" s="231"/>
      <c r="J207" s="42"/>
      <c r="K207" s="42"/>
      <c r="L207" s="46"/>
      <c r="M207" s="232"/>
      <c r="N207" s="23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174</v>
      </c>
      <c r="AU207" s="19" t="s">
        <v>88</v>
      </c>
    </row>
    <row r="208" s="2" customFormat="1" ht="21.75" customHeight="1">
      <c r="A208" s="40"/>
      <c r="B208" s="41"/>
      <c r="C208" s="216" t="s">
        <v>515</v>
      </c>
      <c r="D208" s="216" t="s">
        <v>167</v>
      </c>
      <c r="E208" s="217" t="s">
        <v>1084</v>
      </c>
      <c r="F208" s="218" t="s">
        <v>1085</v>
      </c>
      <c r="G208" s="219" t="s">
        <v>1006</v>
      </c>
      <c r="H208" s="220">
        <v>1</v>
      </c>
      <c r="I208" s="221"/>
      <c r="J208" s="222">
        <f>ROUND(I208*H208,2)</f>
        <v>0</v>
      </c>
      <c r="K208" s="218" t="s">
        <v>171</v>
      </c>
      <c r="L208" s="46"/>
      <c r="M208" s="223" t="s">
        <v>19</v>
      </c>
      <c r="N208" s="224" t="s">
        <v>48</v>
      </c>
      <c r="O208" s="86"/>
      <c r="P208" s="225">
        <f>O208*H208</f>
        <v>0</v>
      </c>
      <c r="Q208" s="225">
        <v>0.00173</v>
      </c>
      <c r="R208" s="225">
        <f>Q208*H208</f>
        <v>0.00173</v>
      </c>
      <c r="S208" s="225">
        <v>0</v>
      </c>
      <c r="T208" s="22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7" t="s">
        <v>311</v>
      </c>
      <c r="AT208" s="227" t="s">
        <v>167</v>
      </c>
      <c r="AU208" s="227" t="s">
        <v>88</v>
      </c>
      <c r="AY208" s="19" t="s">
        <v>164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9" t="s">
        <v>88</v>
      </c>
      <c r="BK208" s="228">
        <f>ROUND(I208*H208,2)</f>
        <v>0</v>
      </c>
      <c r="BL208" s="19" t="s">
        <v>311</v>
      </c>
      <c r="BM208" s="227" t="s">
        <v>1086</v>
      </c>
    </row>
    <row r="209" s="2" customFormat="1">
      <c r="A209" s="40"/>
      <c r="B209" s="41"/>
      <c r="C209" s="42"/>
      <c r="D209" s="229" t="s">
        <v>174</v>
      </c>
      <c r="E209" s="42"/>
      <c r="F209" s="230" t="s">
        <v>1087</v>
      </c>
      <c r="G209" s="42"/>
      <c r="H209" s="42"/>
      <c r="I209" s="231"/>
      <c r="J209" s="42"/>
      <c r="K209" s="42"/>
      <c r="L209" s="46"/>
      <c r="M209" s="232"/>
      <c r="N209" s="23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174</v>
      </c>
      <c r="AU209" s="19" t="s">
        <v>88</v>
      </c>
    </row>
    <row r="210" s="2" customFormat="1" ht="16.5" customHeight="1">
      <c r="A210" s="40"/>
      <c r="B210" s="41"/>
      <c r="C210" s="278" t="s">
        <v>522</v>
      </c>
      <c r="D210" s="278" t="s">
        <v>250</v>
      </c>
      <c r="E210" s="279" t="s">
        <v>1088</v>
      </c>
      <c r="F210" s="280" t="s">
        <v>1089</v>
      </c>
      <c r="G210" s="281" t="s">
        <v>246</v>
      </c>
      <c r="H210" s="282">
        <v>1</v>
      </c>
      <c r="I210" s="283"/>
      <c r="J210" s="284">
        <f>ROUND(I210*H210,2)</f>
        <v>0</v>
      </c>
      <c r="K210" s="280" t="s">
        <v>171</v>
      </c>
      <c r="L210" s="285"/>
      <c r="M210" s="286" t="s">
        <v>19</v>
      </c>
      <c r="N210" s="287" t="s">
        <v>48</v>
      </c>
      <c r="O210" s="86"/>
      <c r="P210" s="225">
        <f>O210*H210</f>
        <v>0</v>
      </c>
      <c r="Q210" s="225">
        <v>0.012</v>
      </c>
      <c r="R210" s="225">
        <f>Q210*H210</f>
        <v>0.012</v>
      </c>
      <c r="S210" s="225">
        <v>0</v>
      </c>
      <c r="T210" s="22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7" t="s">
        <v>397</v>
      </c>
      <c r="AT210" s="227" t="s">
        <v>250</v>
      </c>
      <c r="AU210" s="227" t="s">
        <v>88</v>
      </c>
      <c r="AY210" s="19" t="s">
        <v>164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9" t="s">
        <v>88</v>
      </c>
      <c r="BK210" s="228">
        <f>ROUND(I210*H210,2)</f>
        <v>0</v>
      </c>
      <c r="BL210" s="19" t="s">
        <v>311</v>
      </c>
      <c r="BM210" s="227" t="s">
        <v>1090</v>
      </c>
    </row>
    <row r="211" s="2" customFormat="1">
      <c r="A211" s="40"/>
      <c r="B211" s="41"/>
      <c r="C211" s="42"/>
      <c r="D211" s="229" t="s">
        <v>174</v>
      </c>
      <c r="E211" s="42"/>
      <c r="F211" s="230" t="s">
        <v>1091</v>
      </c>
      <c r="G211" s="42"/>
      <c r="H211" s="42"/>
      <c r="I211" s="231"/>
      <c r="J211" s="42"/>
      <c r="K211" s="42"/>
      <c r="L211" s="46"/>
      <c r="M211" s="232"/>
      <c r="N211" s="23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174</v>
      </c>
      <c r="AU211" s="19" t="s">
        <v>88</v>
      </c>
    </row>
    <row r="212" s="2" customFormat="1" ht="21.75" customHeight="1">
      <c r="A212" s="40"/>
      <c r="B212" s="41"/>
      <c r="C212" s="216" t="s">
        <v>529</v>
      </c>
      <c r="D212" s="216" t="s">
        <v>167</v>
      </c>
      <c r="E212" s="217" t="s">
        <v>1084</v>
      </c>
      <c r="F212" s="218" t="s">
        <v>1085</v>
      </c>
      <c r="G212" s="219" t="s">
        <v>1006</v>
      </c>
      <c r="H212" s="220">
        <v>1</v>
      </c>
      <c r="I212" s="221"/>
      <c r="J212" s="222">
        <f>ROUND(I212*H212,2)</f>
        <v>0</v>
      </c>
      <c r="K212" s="218" t="s">
        <v>171</v>
      </c>
      <c r="L212" s="46"/>
      <c r="M212" s="223" t="s">
        <v>19</v>
      </c>
      <c r="N212" s="224" t="s">
        <v>48</v>
      </c>
      <c r="O212" s="86"/>
      <c r="P212" s="225">
        <f>O212*H212</f>
        <v>0</v>
      </c>
      <c r="Q212" s="225">
        <v>0.00173</v>
      </c>
      <c r="R212" s="225">
        <f>Q212*H212</f>
        <v>0.00173</v>
      </c>
      <c r="S212" s="225">
        <v>0</v>
      </c>
      <c r="T212" s="22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7" t="s">
        <v>311</v>
      </c>
      <c r="AT212" s="227" t="s">
        <v>167</v>
      </c>
      <c r="AU212" s="227" t="s">
        <v>88</v>
      </c>
      <c r="AY212" s="19" t="s">
        <v>164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9" t="s">
        <v>88</v>
      </c>
      <c r="BK212" s="228">
        <f>ROUND(I212*H212,2)</f>
        <v>0</v>
      </c>
      <c r="BL212" s="19" t="s">
        <v>311</v>
      </c>
      <c r="BM212" s="227" t="s">
        <v>1092</v>
      </c>
    </row>
    <row r="213" s="2" customFormat="1">
      <c r="A213" s="40"/>
      <c r="B213" s="41"/>
      <c r="C213" s="42"/>
      <c r="D213" s="229" t="s">
        <v>174</v>
      </c>
      <c r="E213" s="42"/>
      <c r="F213" s="230" t="s">
        <v>1087</v>
      </c>
      <c r="G213" s="42"/>
      <c r="H213" s="42"/>
      <c r="I213" s="231"/>
      <c r="J213" s="42"/>
      <c r="K213" s="42"/>
      <c r="L213" s="46"/>
      <c r="M213" s="232"/>
      <c r="N213" s="23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174</v>
      </c>
      <c r="AU213" s="19" t="s">
        <v>88</v>
      </c>
    </row>
    <row r="214" s="2" customFormat="1" ht="24.15" customHeight="1">
      <c r="A214" s="40"/>
      <c r="B214" s="41"/>
      <c r="C214" s="278" t="s">
        <v>536</v>
      </c>
      <c r="D214" s="278" t="s">
        <v>250</v>
      </c>
      <c r="E214" s="279" t="s">
        <v>1093</v>
      </c>
      <c r="F214" s="280" t="s">
        <v>1094</v>
      </c>
      <c r="G214" s="281" t="s">
        <v>246</v>
      </c>
      <c r="H214" s="282">
        <v>1</v>
      </c>
      <c r="I214" s="283"/>
      <c r="J214" s="284">
        <f>ROUND(I214*H214,2)</f>
        <v>0</v>
      </c>
      <c r="K214" s="280" t="s">
        <v>171</v>
      </c>
      <c r="L214" s="285"/>
      <c r="M214" s="286" t="s">
        <v>19</v>
      </c>
      <c r="N214" s="287" t="s">
        <v>48</v>
      </c>
      <c r="O214" s="86"/>
      <c r="P214" s="225">
        <f>O214*H214</f>
        <v>0</v>
      </c>
      <c r="Q214" s="225">
        <v>0.0083000000000000001</v>
      </c>
      <c r="R214" s="225">
        <f>Q214*H214</f>
        <v>0.0083000000000000001</v>
      </c>
      <c r="S214" s="225">
        <v>0</v>
      </c>
      <c r="T214" s="22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7" t="s">
        <v>397</v>
      </c>
      <c r="AT214" s="227" t="s">
        <v>250</v>
      </c>
      <c r="AU214" s="227" t="s">
        <v>88</v>
      </c>
      <c r="AY214" s="19" t="s">
        <v>164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9" t="s">
        <v>88</v>
      </c>
      <c r="BK214" s="228">
        <f>ROUND(I214*H214,2)</f>
        <v>0</v>
      </c>
      <c r="BL214" s="19" t="s">
        <v>311</v>
      </c>
      <c r="BM214" s="227" t="s">
        <v>1095</v>
      </c>
    </row>
    <row r="215" s="2" customFormat="1">
      <c r="A215" s="40"/>
      <c r="B215" s="41"/>
      <c r="C215" s="42"/>
      <c r="D215" s="229" t="s">
        <v>174</v>
      </c>
      <c r="E215" s="42"/>
      <c r="F215" s="230" t="s">
        <v>1096</v>
      </c>
      <c r="G215" s="42"/>
      <c r="H215" s="42"/>
      <c r="I215" s="231"/>
      <c r="J215" s="42"/>
      <c r="K215" s="42"/>
      <c r="L215" s="46"/>
      <c r="M215" s="232"/>
      <c r="N215" s="23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174</v>
      </c>
      <c r="AU215" s="19" t="s">
        <v>88</v>
      </c>
    </row>
    <row r="216" s="2" customFormat="1" ht="16.5" customHeight="1">
      <c r="A216" s="40"/>
      <c r="B216" s="41"/>
      <c r="C216" s="216" t="s">
        <v>541</v>
      </c>
      <c r="D216" s="216" t="s">
        <v>167</v>
      </c>
      <c r="E216" s="217" t="s">
        <v>1097</v>
      </c>
      <c r="F216" s="218" t="s">
        <v>1098</v>
      </c>
      <c r="G216" s="219" t="s">
        <v>1006</v>
      </c>
      <c r="H216" s="220">
        <v>1</v>
      </c>
      <c r="I216" s="221"/>
      <c r="J216" s="222">
        <f>ROUND(I216*H216,2)</f>
        <v>0</v>
      </c>
      <c r="K216" s="218" t="s">
        <v>171</v>
      </c>
      <c r="L216" s="46"/>
      <c r="M216" s="223" t="s">
        <v>19</v>
      </c>
      <c r="N216" s="224" t="s">
        <v>48</v>
      </c>
      <c r="O216" s="86"/>
      <c r="P216" s="225">
        <f>O216*H216</f>
        <v>0</v>
      </c>
      <c r="Q216" s="225">
        <v>0</v>
      </c>
      <c r="R216" s="225">
        <f>Q216*H216</f>
        <v>0</v>
      </c>
      <c r="S216" s="225">
        <v>0.095100000000000004</v>
      </c>
      <c r="T216" s="226">
        <f>S216*H216</f>
        <v>0.095100000000000004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7" t="s">
        <v>311</v>
      </c>
      <c r="AT216" s="227" t="s">
        <v>167</v>
      </c>
      <c r="AU216" s="227" t="s">
        <v>88</v>
      </c>
      <c r="AY216" s="19" t="s">
        <v>164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9" t="s">
        <v>88</v>
      </c>
      <c r="BK216" s="228">
        <f>ROUND(I216*H216,2)</f>
        <v>0</v>
      </c>
      <c r="BL216" s="19" t="s">
        <v>311</v>
      </c>
      <c r="BM216" s="227" t="s">
        <v>1099</v>
      </c>
    </row>
    <row r="217" s="2" customFormat="1">
      <c r="A217" s="40"/>
      <c r="B217" s="41"/>
      <c r="C217" s="42"/>
      <c r="D217" s="229" t="s">
        <v>174</v>
      </c>
      <c r="E217" s="42"/>
      <c r="F217" s="230" t="s">
        <v>1100</v>
      </c>
      <c r="G217" s="42"/>
      <c r="H217" s="42"/>
      <c r="I217" s="231"/>
      <c r="J217" s="42"/>
      <c r="K217" s="42"/>
      <c r="L217" s="46"/>
      <c r="M217" s="232"/>
      <c r="N217" s="23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174</v>
      </c>
      <c r="AU217" s="19" t="s">
        <v>88</v>
      </c>
    </row>
    <row r="218" s="2" customFormat="1" ht="16.5" customHeight="1">
      <c r="A218" s="40"/>
      <c r="B218" s="41"/>
      <c r="C218" s="216" t="s">
        <v>546</v>
      </c>
      <c r="D218" s="216" t="s">
        <v>167</v>
      </c>
      <c r="E218" s="217" t="s">
        <v>1101</v>
      </c>
      <c r="F218" s="218" t="s">
        <v>1102</v>
      </c>
      <c r="G218" s="219" t="s">
        <v>1006</v>
      </c>
      <c r="H218" s="220">
        <v>1</v>
      </c>
      <c r="I218" s="221"/>
      <c r="J218" s="222">
        <f>ROUND(I218*H218,2)</f>
        <v>0</v>
      </c>
      <c r="K218" s="218" t="s">
        <v>171</v>
      </c>
      <c r="L218" s="46"/>
      <c r="M218" s="223" t="s">
        <v>19</v>
      </c>
      <c r="N218" s="224" t="s">
        <v>48</v>
      </c>
      <c r="O218" s="86"/>
      <c r="P218" s="225">
        <f>O218*H218</f>
        <v>0</v>
      </c>
      <c r="Q218" s="225">
        <v>0.00034000000000000002</v>
      </c>
      <c r="R218" s="225">
        <f>Q218*H218</f>
        <v>0.00034000000000000002</v>
      </c>
      <c r="S218" s="225">
        <v>0</v>
      </c>
      <c r="T218" s="22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7" t="s">
        <v>311</v>
      </c>
      <c r="AT218" s="227" t="s">
        <v>167</v>
      </c>
      <c r="AU218" s="227" t="s">
        <v>88</v>
      </c>
      <c r="AY218" s="19" t="s">
        <v>164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9" t="s">
        <v>88</v>
      </c>
      <c r="BK218" s="228">
        <f>ROUND(I218*H218,2)</f>
        <v>0</v>
      </c>
      <c r="BL218" s="19" t="s">
        <v>311</v>
      </c>
      <c r="BM218" s="227" t="s">
        <v>1103</v>
      </c>
    </row>
    <row r="219" s="2" customFormat="1">
      <c r="A219" s="40"/>
      <c r="B219" s="41"/>
      <c r="C219" s="42"/>
      <c r="D219" s="229" t="s">
        <v>174</v>
      </c>
      <c r="E219" s="42"/>
      <c r="F219" s="230" t="s">
        <v>1104</v>
      </c>
      <c r="G219" s="42"/>
      <c r="H219" s="42"/>
      <c r="I219" s="231"/>
      <c r="J219" s="42"/>
      <c r="K219" s="42"/>
      <c r="L219" s="46"/>
      <c r="M219" s="232"/>
      <c r="N219" s="23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174</v>
      </c>
      <c r="AU219" s="19" t="s">
        <v>88</v>
      </c>
    </row>
    <row r="220" s="2" customFormat="1" ht="16.5" customHeight="1">
      <c r="A220" s="40"/>
      <c r="B220" s="41"/>
      <c r="C220" s="278" t="s">
        <v>552</v>
      </c>
      <c r="D220" s="278" t="s">
        <v>250</v>
      </c>
      <c r="E220" s="279" t="s">
        <v>1105</v>
      </c>
      <c r="F220" s="280" t="s">
        <v>1106</v>
      </c>
      <c r="G220" s="281" t="s">
        <v>246</v>
      </c>
      <c r="H220" s="282">
        <v>1</v>
      </c>
      <c r="I220" s="283"/>
      <c r="J220" s="284">
        <f>ROUND(I220*H220,2)</f>
        <v>0</v>
      </c>
      <c r="K220" s="280" t="s">
        <v>171</v>
      </c>
      <c r="L220" s="285"/>
      <c r="M220" s="286" t="s">
        <v>19</v>
      </c>
      <c r="N220" s="287" t="s">
        <v>48</v>
      </c>
      <c r="O220" s="86"/>
      <c r="P220" s="225">
        <f>O220*H220</f>
        <v>0</v>
      </c>
      <c r="Q220" s="225">
        <v>0.02</v>
      </c>
      <c r="R220" s="225">
        <f>Q220*H220</f>
        <v>0.02</v>
      </c>
      <c r="S220" s="225">
        <v>0</v>
      </c>
      <c r="T220" s="22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7" t="s">
        <v>397</v>
      </c>
      <c r="AT220" s="227" t="s">
        <v>250</v>
      </c>
      <c r="AU220" s="227" t="s">
        <v>88</v>
      </c>
      <c r="AY220" s="19" t="s">
        <v>164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9" t="s">
        <v>88</v>
      </c>
      <c r="BK220" s="228">
        <f>ROUND(I220*H220,2)</f>
        <v>0</v>
      </c>
      <c r="BL220" s="19" t="s">
        <v>311</v>
      </c>
      <c r="BM220" s="227" t="s">
        <v>1107</v>
      </c>
    </row>
    <row r="221" s="2" customFormat="1">
      <c r="A221" s="40"/>
      <c r="B221" s="41"/>
      <c r="C221" s="42"/>
      <c r="D221" s="229" t="s">
        <v>174</v>
      </c>
      <c r="E221" s="42"/>
      <c r="F221" s="230" t="s">
        <v>1108</v>
      </c>
      <c r="G221" s="42"/>
      <c r="H221" s="42"/>
      <c r="I221" s="231"/>
      <c r="J221" s="42"/>
      <c r="K221" s="42"/>
      <c r="L221" s="46"/>
      <c r="M221" s="232"/>
      <c r="N221" s="23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174</v>
      </c>
      <c r="AU221" s="19" t="s">
        <v>88</v>
      </c>
    </row>
    <row r="222" s="2" customFormat="1" ht="21.75" customHeight="1">
      <c r="A222" s="40"/>
      <c r="B222" s="41"/>
      <c r="C222" s="278" t="s">
        <v>557</v>
      </c>
      <c r="D222" s="278" t="s">
        <v>250</v>
      </c>
      <c r="E222" s="279" t="s">
        <v>1109</v>
      </c>
      <c r="F222" s="280" t="s">
        <v>1110</v>
      </c>
      <c r="G222" s="281" t="s">
        <v>246</v>
      </c>
      <c r="H222" s="282">
        <v>1</v>
      </c>
      <c r="I222" s="283"/>
      <c r="J222" s="284">
        <f>ROUND(I222*H222,2)</f>
        <v>0</v>
      </c>
      <c r="K222" s="280" t="s">
        <v>171</v>
      </c>
      <c r="L222" s="285"/>
      <c r="M222" s="286" t="s">
        <v>19</v>
      </c>
      <c r="N222" s="287" t="s">
        <v>48</v>
      </c>
      <c r="O222" s="86"/>
      <c r="P222" s="225">
        <f>O222*H222</f>
        <v>0</v>
      </c>
      <c r="Q222" s="225">
        <v>0.032099999999999997</v>
      </c>
      <c r="R222" s="225">
        <f>Q222*H222</f>
        <v>0.032099999999999997</v>
      </c>
      <c r="S222" s="225">
        <v>0</v>
      </c>
      <c r="T222" s="22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7" t="s">
        <v>397</v>
      </c>
      <c r="AT222" s="227" t="s">
        <v>250</v>
      </c>
      <c r="AU222" s="227" t="s">
        <v>88</v>
      </c>
      <c r="AY222" s="19" t="s">
        <v>164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9" t="s">
        <v>88</v>
      </c>
      <c r="BK222" s="228">
        <f>ROUND(I222*H222,2)</f>
        <v>0</v>
      </c>
      <c r="BL222" s="19" t="s">
        <v>311</v>
      </c>
      <c r="BM222" s="227" t="s">
        <v>1111</v>
      </c>
    </row>
    <row r="223" s="2" customFormat="1">
      <c r="A223" s="40"/>
      <c r="B223" s="41"/>
      <c r="C223" s="42"/>
      <c r="D223" s="229" t="s">
        <v>174</v>
      </c>
      <c r="E223" s="42"/>
      <c r="F223" s="230" t="s">
        <v>1112</v>
      </c>
      <c r="G223" s="42"/>
      <c r="H223" s="42"/>
      <c r="I223" s="231"/>
      <c r="J223" s="42"/>
      <c r="K223" s="42"/>
      <c r="L223" s="46"/>
      <c r="M223" s="232"/>
      <c r="N223" s="23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174</v>
      </c>
      <c r="AU223" s="19" t="s">
        <v>88</v>
      </c>
    </row>
    <row r="224" s="2" customFormat="1" ht="24.15" customHeight="1">
      <c r="A224" s="40"/>
      <c r="B224" s="41"/>
      <c r="C224" s="216" t="s">
        <v>562</v>
      </c>
      <c r="D224" s="216" t="s">
        <v>167</v>
      </c>
      <c r="E224" s="217" t="s">
        <v>1113</v>
      </c>
      <c r="F224" s="218" t="s">
        <v>1114</v>
      </c>
      <c r="G224" s="219" t="s">
        <v>1006</v>
      </c>
      <c r="H224" s="220">
        <v>1</v>
      </c>
      <c r="I224" s="221"/>
      <c r="J224" s="222">
        <f>ROUND(I224*H224,2)</f>
        <v>0</v>
      </c>
      <c r="K224" s="218" t="s">
        <v>171</v>
      </c>
      <c r="L224" s="46"/>
      <c r="M224" s="223" t="s">
        <v>19</v>
      </c>
      <c r="N224" s="224" t="s">
        <v>48</v>
      </c>
      <c r="O224" s="86"/>
      <c r="P224" s="225">
        <f>O224*H224</f>
        <v>0</v>
      </c>
      <c r="Q224" s="225">
        <v>0</v>
      </c>
      <c r="R224" s="225">
        <f>Q224*H224</f>
        <v>0</v>
      </c>
      <c r="S224" s="225">
        <v>0.017069999999999998</v>
      </c>
      <c r="T224" s="226">
        <f>S224*H224</f>
        <v>0.017069999999999998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7" t="s">
        <v>311</v>
      </c>
      <c r="AT224" s="227" t="s">
        <v>167</v>
      </c>
      <c r="AU224" s="227" t="s">
        <v>88</v>
      </c>
      <c r="AY224" s="19" t="s">
        <v>164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9" t="s">
        <v>88</v>
      </c>
      <c r="BK224" s="228">
        <f>ROUND(I224*H224,2)</f>
        <v>0</v>
      </c>
      <c r="BL224" s="19" t="s">
        <v>311</v>
      </c>
      <c r="BM224" s="227" t="s">
        <v>1115</v>
      </c>
    </row>
    <row r="225" s="2" customFormat="1">
      <c r="A225" s="40"/>
      <c r="B225" s="41"/>
      <c r="C225" s="42"/>
      <c r="D225" s="229" t="s">
        <v>174</v>
      </c>
      <c r="E225" s="42"/>
      <c r="F225" s="230" t="s">
        <v>1116</v>
      </c>
      <c r="G225" s="42"/>
      <c r="H225" s="42"/>
      <c r="I225" s="231"/>
      <c r="J225" s="42"/>
      <c r="K225" s="42"/>
      <c r="L225" s="46"/>
      <c r="M225" s="232"/>
      <c r="N225" s="23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174</v>
      </c>
      <c r="AU225" s="19" t="s">
        <v>88</v>
      </c>
    </row>
    <row r="226" s="2" customFormat="1" ht="16.5" customHeight="1">
      <c r="A226" s="40"/>
      <c r="B226" s="41"/>
      <c r="C226" s="216" t="s">
        <v>567</v>
      </c>
      <c r="D226" s="216" t="s">
        <v>167</v>
      </c>
      <c r="E226" s="217" t="s">
        <v>1117</v>
      </c>
      <c r="F226" s="218" t="s">
        <v>1118</v>
      </c>
      <c r="G226" s="219" t="s">
        <v>1006</v>
      </c>
      <c r="H226" s="220">
        <v>1</v>
      </c>
      <c r="I226" s="221"/>
      <c r="J226" s="222">
        <f>ROUND(I226*H226,2)</f>
        <v>0</v>
      </c>
      <c r="K226" s="218" t="s">
        <v>171</v>
      </c>
      <c r="L226" s="46"/>
      <c r="M226" s="223" t="s">
        <v>19</v>
      </c>
      <c r="N226" s="224" t="s">
        <v>48</v>
      </c>
      <c r="O226" s="86"/>
      <c r="P226" s="225">
        <f>O226*H226</f>
        <v>0</v>
      </c>
      <c r="Q226" s="225">
        <v>0</v>
      </c>
      <c r="R226" s="225">
        <f>Q226*H226</f>
        <v>0</v>
      </c>
      <c r="S226" s="225">
        <v>0.050860000000000002</v>
      </c>
      <c r="T226" s="226">
        <f>S226*H226</f>
        <v>0.050860000000000002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7" t="s">
        <v>311</v>
      </c>
      <c r="AT226" s="227" t="s">
        <v>167</v>
      </c>
      <c r="AU226" s="227" t="s">
        <v>88</v>
      </c>
      <c r="AY226" s="19" t="s">
        <v>164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9" t="s">
        <v>88</v>
      </c>
      <c r="BK226" s="228">
        <f>ROUND(I226*H226,2)</f>
        <v>0</v>
      </c>
      <c r="BL226" s="19" t="s">
        <v>311</v>
      </c>
      <c r="BM226" s="227" t="s">
        <v>1119</v>
      </c>
    </row>
    <row r="227" s="2" customFormat="1">
      <c r="A227" s="40"/>
      <c r="B227" s="41"/>
      <c r="C227" s="42"/>
      <c r="D227" s="229" t="s">
        <v>174</v>
      </c>
      <c r="E227" s="42"/>
      <c r="F227" s="230" t="s">
        <v>1120</v>
      </c>
      <c r="G227" s="42"/>
      <c r="H227" s="42"/>
      <c r="I227" s="231"/>
      <c r="J227" s="42"/>
      <c r="K227" s="42"/>
      <c r="L227" s="46"/>
      <c r="M227" s="232"/>
      <c r="N227" s="23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174</v>
      </c>
      <c r="AU227" s="19" t="s">
        <v>88</v>
      </c>
    </row>
    <row r="228" s="2" customFormat="1" ht="24.15" customHeight="1">
      <c r="A228" s="40"/>
      <c r="B228" s="41"/>
      <c r="C228" s="216" t="s">
        <v>571</v>
      </c>
      <c r="D228" s="216" t="s">
        <v>167</v>
      </c>
      <c r="E228" s="217" t="s">
        <v>1121</v>
      </c>
      <c r="F228" s="218" t="s">
        <v>1122</v>
      </c>
      <c r="G228" s="219" t="s">
        <v>1006</v>
      </c>
      <c r="H228" s="220">
        <v>1</v>
      </c>
      <c r="I228" s="221"/>
      <c r="J228" s="222">
        <f>ROUND(I228*H228,2)</f>
        <v>0</v>
      </c>
      <c r="K228" s="218" t="s">
        <v>171</v>
      </c>
      <c r="L228" s="46"/>
      <c r="M228" s="223" t="s">
        <v>19</v>
      </c>
      <c r="N228" s="224" t="s">
        <v>48</v>
      </c>
      <c r="O228" s="86"/>
      <c r="P228" s="225">
        <f>O228*H228</f>
        <v>0</v>
      </c>
      <c r="Q228" s="225">
        <v>0</v>
      </c>
      <c r="R228" s="225">
        <f>Q228*H228</f>
        <v>0</v>
      </c>
      <c r="S228" s="225">
        <v>0.155</v>
      </c>
      <c r="T228" s="226">
        <f>S228*H228</f>
        <v>0.155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7" t="s">
        <v>311</v>
      </c>
      <c r="AT228" s="227" t="s">
        <v>167</v>
      </c>
      <c r="AU228" s="227" t="s">
        <v>88</v>
      </c>
      <c r="AY228" s="19" t="s">
        <v>164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9" t="s">
        <v>88</v>
      </c>
      <c r="BK228" s="228">
        <f>ROUND(I228*H228,2)</f>
        <v>0</v>
      </c>
      <c r="BL228" s="19" t="s">
        <v>311</v>
      </c>
      <c r="BM228" s="227" t="s">
        <v>1123</v>
      </c>
    </row>
    <row r="229" s="2" customFormat="1">
      <c r="A229" s="40"/>
      <c r="B229" s="41"/>
      <c r="C229" s="42"/>
      <c r="D229" s="229" t="s">
        <v>174</v>
      </c>
      <c r="E229" s="42"/>
      <c r="F229" s="230" t="s">
        <v>1124</v>
      </c>
      <c r="G229" s="42"/>
      <c r="H229" s="42"/>
      <c r="I229" s="231"/>
      <c r="J229" s="42"/>
      <c r="K229" s="42"/>
      <c r="L229" s="46"/>
      <c r="M229" s="232"/>
      <c r="N229" s="23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174</v>
      </c>
      <c r="AU229" s="19" t="s">
        <v>88</v>
      </c>
    </row>
    <row r="230" s="2" customFormat="1" ht="37.8" customHeight="1">
      <c r="A230" s="40"/>
      <c r="B230" s="41"/>
      <c r="C230" s="216" t="s">
        <v>577</v>
      </c>
      <c r="D230" s="216" t="s">
        <v>167</v>
      </c>
      <c r="E230" s="217" t="s">
        <v>1125</v>
      </c>
      <c r="F230" s="218" t="s">
        <v>1126</v>
      </c>
      <c r="G230" s="219" t="s">
        <v>1006</v>
      </c>
      <c r="H230" s="220">
        <v>1</v>
      </c>
      <c r="I230" s="221"/>
      <c r="J230" s="222">
        <f>ROUND(I230*H230,2)</f>
        <v>0</v>
      </c>
      <c r="K230" s="218" t="s">
        <v>171</v>
      </c>
      <c r="L230" s="46"/>
      <c r="M230" s="223" t="s">
        <v>19</v>
      </c>
      <c r="N230" s="224" t="s">
        <v>48</v>
      </c>
      <c r="O230" s="86"/>
      <c r="P230" s="225">
        <f>O230*H230</f>
        <v>0</v>
      </c>
      <c r="Q230" s="225">
        <v>0.0058500000000000002</v>
      </c>
      <c r="R230" s="225">
        <f>Q230*H230</f>
        <v>0.0058500000000000002</v>
      </c>
      <c r="S230" s="225">
        <v>0</v>
      </c>
      <c r="T230" s="22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7" t="s">
        <v>311</v>
      </c>
      <c r="AT230" s="227" t="s">
        <v>167</v>
      </c>
      <c r="AU230" s="227" t="s">
        <v>88</v>
      </c>
      <c r="AY230" s="19" t="s">
        <v>164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9" t="s">
        <v>88</v>
      </c>
      <c r="BK230" s="228">
        <f>ROUND(I230*H230,2)</f>
        <v>0</v>
      </c>
      <c r="BL230" s="19" t="s">
        <v>311</v>
      </c>
      <c r="BM230" s="227" t="s">
        <v>1127</v>
      </c>
    </row>
    <row r="231" s="2" customFormat="1">
      <c r="A231" s="40"/>
      <c r="B231" s="41"/>
      <c r="C231" s="42"/>
      <c r="D231" s="229" t="s">
        <v>174</v>
      </c>
      <c r="E231" s="42"/>
      <c r="F231" s="230" t="s">
        <v>1128</v>
      </c>
      <c r="G231" s="42"/>
      <c r="H231" s="42"/>
      <c r="I231" s="231"/>
      <c r="J231" s="42"/>
      <c r="K231" s="42"/>
      <c r="L231" s="46"/>
      <c r="M231" s="232"/>
      <c r="N231" s="23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174</v>
      </c>
      <c r="AU231" s="19" t="s">
        <v>88</v>
      </c>
    </row>
    <row r="232" s="2" customFormat="1" ht="24.15" customHeight="1">
      <c r="A232" s="40"/>
      <c r="B232" s="41"/>
      <c r="C232" s="278" t="s">
        <v>165</v>
      </c>
      <c r="D232" s="278" t="s">
        <v>250</v>
      </c>
      <c r="E232" s="279" t="s">
        <v>1129</v>
      </c>
      <c r="F232" s="280" t="s">
        <v>1130</v>
      </c>
      <c r="G232" s="281" t="s">
        <v>246</v>
      </c>
      <c r="H232" s="282">
        <v>1</v>
      </c>
      <c r="I232" s="283"/>
      <c r="J232" s="284">
        <f>ROUND(I232*H232,2)</f>
        <v>0</v>
      </c>
      <c r="K232" s="280" t="s">
        <v>171</v>
      </c>
      <c r="L232" s="285"/>
      <c r="M232" s="286" t="s">
        <v>19</v>
      </c>
      <c r="N232" s="287" t="s">
        <v>48</v>
      </c>
      <c r="O232" s="86"/>
      <c r="P232" s="225">
        <f>O232*H232</f>
        <v>0</v>
      </c>
      <c r="Q232" s="225">
        <v>0.078</v>
      </c>
      <c r="R232" s="225">
        <f>Q232*H232</f>
        <v>0.078</v>
      </c>
      <c r="S232" s="225">
        <v>0</v>
      </c>
      <c r="T232" s="22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7" t="s">
        <v>397</v>
      </c>
      <c r="AT232" s="227" t="s">
        <v>250</v>
      </c>
      <c r="AU232" s="227" t="s">
        <v>88</v>
      </c>
      <c r="AY232" s="19" t="s">
        <v>164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9" t="s">
        <v>88</v>
      </c>
      <c r="BK232" s="228">
        <f>ROUND(I232*H232,2)</f>
        <v>0</v>
      </c>
      <c r="BL232" s="19" t="s">
        <v>311</v>
      </c>
      <c r="BM232" s="227" t="s">
        <v>1131</v>
      </c>
    </row>
    <row r="233" s="2" customFormat="1">
      <c r="A233" s="40"/>
      <c r="B233" s="41"/>
      <c r="C233" s="42"/>
      <c r="D233" s="229" t="s">
        <v>174</v>
      </c>
      <c r="E233" s="42"/>
      <c r="F233" s="230" t="s">
        <v>1132</v>
      </c>
      <c r="G233" s="42"/>
      <c r="H233" s="42"/>
      <c r="I233" s="231"/>
      <c r="J233" s="42"/>
      <c r="K233" s="42"/>
      <c r="L233" s="46"/>
      <c r="M233" s="232"/>
      <c r="N233" s="23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174</v>
      </c>
      <c r="AU233" s="19" t="s">
        <v>88</v>
      </c>
    </row>
    <row r="234" s="2" customFormat="1" ht="44.25" customHeight="1">
      <c r="A234" s="40"/>
      <c r="B234" s="41"/>
      <c r="C234" s="216" t="s">
        <v>585</v>
      </c>
      <c r="D234" s="216" t="s">
        <v>167</v>
      </c>
      <c r="E234" s="217" t="s">
        <v>1133</v>
      </c>
      <c r="F234" s="218" t="s">
        <v>1134</v>
      </c>
      <c r="G234" s="219" t="s">
        <v>349</v>
      </c>
      <c r="H234" s="220">
        <v>0.379</v>
      </c>
      <c r="I234" s="221"/>
      <c r="J234" s="222">
        <f>ROUND(I234*H234,2)</f>
        <v>0</v>
      </c>
      <c r="K234" s="218" t="s">
        <v>171</v>
      </c>
      <c r="L234" s="46"/>
      <c r="M234" s="223" t="s">
        <v>19</v>
      </c>
      <c r="N234" s="224" t="s">
        <v>48</v>
      </c>
      <c r="O234" s="86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311</v>
      </c>
      <c r="AT234" s="227" t="s">
        <v>167</v>
      </c>
      <c r="AU234" s="227" t="s">
        <v>88</v>
      </c>
      <c r="AY234" s="19" t="s">
        <v>164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88</v>
      </c>
      <c r="BK234" s="228">
        <f>ROUND(I234*H234,2)</f>
        <v>0</v>
      </c>
      <c r="BL234" s="19" t="s">
        <v>311</v>
      </c>
      <c r="BM234" s="227" t="s">
        <v>1135</v>
      </c>
    </row>
    <row r="235" s="2" customFormat="1">
      <c r="A235" s="40"/>
      <c r="B235" s="41"/>
      <c r="C235" s="42"/>
      <c r="D235" s="229" t="s">
        <v>174</v>
      </c>
      <c r="E235" s="42"/>
      <c r="F235" s="230" t="s">
        <v>1136</v>
      </c>
      <c r="G235" s="42"/>
      <c r="H235" s="42"/>
      <c r="I235" s="231"/>
      <c r="J235" s="42"/>
      <c r="K235" s="42"/>
      <c r="L235" s="46"/>
      <c r="M235" s="232"/>
      <c r="N235" s="23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174</v>
      </c>
      <c r="AU235" s="19" t="s">
        <v>88</v>
      </c>
    </row>
    <row r="236" s="2" customFormat="1" ht="24.15" customHeight="1">
      <c r="A236" s="40"/>
      <c r="B236" s="41"/>
      <c r="C236" s="216" t="s">
        <v>225</v>
      </c>
      <c r="D236" s="216" t="s">
        <v>167</v>
      </c>
      <c r="E236" s="217" t="s">
        <v>1137</v>
      </c>
      <c r="F236" s="218" t="s">
        <v>1138</v>
      </c>
      <c r="G236" s="219" t="s">
        <v>1006</v>
      </c>
      <c r="H236" s="220">
        <v>7</v>
      </c>
      <c r="I236" s="221"/>
      <c r="J236" s="222">
        <f>ROUND(I236*H236,2)</f>
        <v>0</v>
      </c>
      <c r="K236" s="218" t="s">
        <v>19</v>
      </c>
      <c r="L236" s="46"/>
      <c r="M236" s="223" t="s">
        <v>19</v>
      </c>
      <c r="N236" s="224" t="s">
        <v>48</v>
      </c>
      <c r="O236" s="86"/>
      <c r="P236" s="225">
        <f>O236*H236</f>
        <v>0</v>
      </c>
      <c r="Q236" s="225">
        <v>0.00024000000000000001</v>
      </c>
      <c r="R236" s="225">
        <f>Q236*H236</f>
        <v>0.0016800000000000001</v>
      </c>
      <c r="S236" s="225">
        <v>0</v>
      </c>
      <c r="T236" s="22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7" t="s">
        <v>311</v>
      </c>
      <c r="AT236" s="227" t="s">
        <v>167</v>
      </c>
      <c r="AU236" s="227" t="s">
        <v>88</v>
      </c>
      <c r="AY236" s="19" t="s">
        <v>164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9" t="s">
        <v>88</v>
      </c>
      <c r="BK236" s="228">
        <f>ROUND(I236*H236,2)</f>
        <v>0</v>
      </c>
      <c r="BL236" s="19" t="s">
        <v>311</v>
      </c>
      <c r="BM236" s="227" t="s">
        <v>1139</v>
      </c>
    </row>
    <row r="237" s="2" customFormat="1" ht="16.5" customHeight="1">
      <c r="A237" s="40"/>
      <c r="B237" s="41"/>
      <c r="C237" s="216" t="s">
        <v>241</v>
      </c>
      <c r="D237" s="216" t="s">
        <v>167</v>
      </c>
      <c r="E237" s="217" t="s">
        <v>1140</v>
      </c>
      <c r="F237" s="218" t="s">
        <v>1141</v>
      </c>
      <c r="G237" s="219" t="s">
        <v>1006</v>
      </c>
      <c r="H237" s="220">
        <v>3</v>
      </c>
      <c r="I237" s="221"/>
      <c r="J237" s="222">
        <f>ROUND(I237*H237,2)</f>
        <v>0</v>
      </c>
      <c r="K237" s="218" t="s">
        <v>171</v>
      </c>
      <c r="L237" s="46"/>
      <c r="M237" s="223" t="s">
        <v>19</v>
      </c>
      <c r="N237" s="224" t="s">
        <v>48</v>
      </c>
      <c r="O237" s="86"/>
      <c r="P237" s="225">
        <f>O237*H237</f>
        <v>0</v>
      </c>
      <c r="Q237" s="225">
        <v>0</v>
      </c>
      <c r="R237" s="225">
        <f>Q237*H237</f>
        <v>0</v>
      </c>
      <c r="S237" s="225">
        <v>0.00156</v>
      </c>
      <c r="T237" s="226">
        <f>S237*H237</f>
        <v>0.0046800000000000001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7" t="s">
        <v>311</v>
      </c>
      <c r="AT237" s="227" t="s">
        <v>167</v>
      </c>
      <c r="AU237" s="227" t="s">
        <v>88</v>
      </c>
      <c r="AY237" s="19" t="s">
        <v>164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9" t="s">
        <v>88</v>
      </c>
      <c r="BK237" s="228">
        <f>ROUND(I237*H237,2)</f>
        <v>0</v>
      </c>
      <c r="BL237" s="19" t="s">
        <v>311</v>
      </c>
      <c r="BM237" s="227" t="s">
        <v>1142</v>
      </c>
    </row>
    <row r="238" s="2" customFormat="1">
      <c r="A238" s="40"/>
      <c r="B238" s="41"/>
      <c r="C238" s="42"/>
      <c r="D238" s="229" t="s">
        <v>174</v>
      </c>
      <c r="E238" s="42"/>
      <c r="F238" s="230" t="s">
        <v>1143</v>
      </c>
      <c r="G238" s="42"/>
      <c r="H238" s="42"/>
      <c r="I238" s="231"/>
      <c r="J238" s="42"/>
      <c r="K238" s="42"/>
      <c r="L238" s="46"/>
      <c r="M238" s="232"/>
      <c r="N238" s="23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174</v>
      </c>
      <c r="AU238" s="19" t="s">
        <v>88</v>
      </c>
    </row>
    <row r="239" s="2" customFormat="1" ht="24.15" customHeight="1">
      <c r="A239" s="40"/>
      <c r="B239" s="41"/>
      <c r="C239" s="216" t="s">
        <v>597</v>
      </c>
      <c r="D239" s="216" t="s">
        <v>167</v>
      </c>
      <c r="E239" s="217" t="s">
        <v>1144</v>
      </c>
      <c r="F239" s="218" t="s">
        <v>1145</v>
      </c>
      <c r="G239" s="219" t="s">
        <v>1006</v>
      </c>
      <c r="H239" s="220">
        <v>1</v>
      </c>
      <c r="I239" s="221"/>
      <c r="J239" s="222">
        <f>ROUND(I239*H239,2)</f>
        <v>0</v>
      </c>
      <c r="K239" s="218" t="s">
        <v>171</v>
      </c>
      <c r="L239" s="46"/>
      <c r="M239" s="223" t="s">
        <v>19</v>
      </c>
      <c r="N239" s="224" t="s">
        <v>48</v>
      </c>
      <c r="O239" s="86"/>
      <c r="P239" s="225">
        <f>O239*H239</f>
        <v>0</v>
      </c>
      <c r="Q239" s="225">
        <v>0.00116</v>
      </c>
      <c r="R239" s="225">
        <f>Q239*H239</f>
        <v>0.00116</v>
      </c>
      <c r="S239" s="225">
        <v>0</v>
      </c>
      <c r="T239" s="22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7" t="s">
        <v>311</v>
      </c>
      <c r="AT239" s="227" t="s">
        <v>167</v>
      </c>
      <c r="AU239" s="227" t="s">
        <v>88</v>
      </c>
      <c r="AY239" s="19" t="s">
        <v>164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9" t="s">
        <v>88</v>
      </c>
      <c r="BK239" s="228">
        <f>ROUND(I239*H239,2)</f>
        <v>0</v>
      </c>
      <c r="BL239" s="19" t="s">
        <v>311</v>
      </c>
      <c r="BM239" s="227" t="s">
        <v>1146</v>
      </c>
    </row>
    <row r="240" s="2" customFormat="1">
      <c r="A240" s="40"/>
      <c r="B240" s="41"/>
      <c r="C240" s="42"/>
      <c r="D240" s="229" t="s">
        <v>174</v>
      </c>
      <c r="E240" s="42"/>
      <c r="F240" s="230" t="s">
        <v>1147</v>
      </c>
      <c r="G240" s="42"/>
      <c r="H240" s="42"/>
      <c r="I240" s="231"/>
      <c r="J240" s="42"/>
      <c r="K240" s="42"/>
      <c r="L240" s="46"/>
      <c r="M240" s="232"/>
      <c r="N240" s="23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174</v>
      </c>
      <c r="AU240" s="19" t="s">
        <v>88</v>
      </c>
    </row>
    <row r="241" s="2" customFormat="1" ht="24.15" customHeight="1">
      <c r="A241" s="40"/>
      <c r="B241" s="41"/>
      <c r="C241" s="216" t="s">
        <v>601</v>
      </c>
      <c r="D241" s="216" t="s">
        <v>167</v>
      </c>
      <c r="E241" s="217" t="s">
        <v>1148</v>
      </c>
      <c r="F241" s="218" t="s">
        <v>1149</v>
      </c>
      <c r="G241" s="219" t="s">
        <v>246</v>
      </c>
      <c r="H241" s="220">
        <v>2</v>
      </c>
      <c r="I241" s="221"/>
      <c r="J241" s="222">
        <f>ROUND(I241*H241,2)</f>
        <v>0</v>
      </c>
      <c r="K241" s="218" t="s">
        <v>171</v>
      </c>
      <c r="L241" s="46"/>
      <c r="M241" s="223" t="s">
        <v>19</v>
      </c>
      <c r="N241" s="224" t="s">
        <v>48</v>
      </c>
      <c r="O241" s="86"/>
      <c r="P241" s="225">
        <f>O241*H241</f>
        <v>0</v>
      </c>
      <c r="Q241" s="225">
        <v>4.0000000000000003E-05</v>
      </c>
      <c r="R241" s="225">
        <f>Q241*H241</f>
        <v>8.0000000000000007E-05</v>
      </c>
      <c r="S241" s="225">
        <v>0</v>
      </c>
      <c r="T241" s="22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7" t="s">
        <v>311</v>
      </c>
      <c r="AT241" s="227" t="s">
        <v>167</v>
      </c>
      <c r="AU241" s="227" t="s">
        <v>88</v>
      </c>
      <c r="AY241" s="19" t="s">
        <v>164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9" t="s">
        <v>88</v>
      </c>
      <c r="BK241" s="228">
        <f>ROUND(I241*H241,2)</f>
        <v>0</v>
      </c>
      <c r="BL241" s="19" t="s">
        <v>311</v>
      </c>
      <c r="BM241" s="227" t="s">
        <v>1150</v>
      </c>
    </row>
    <row r="242" s="2" customFormat="1">
      <c r="A242" s="40"/>
      <c r="B242" s="41"/>
      <c r="C242" s="42"/>
      <c r="D242" s="229" t="s">
        <v>174</v>
      </c>
      <c r="E242" s="42"/>
      <c r="F242" s="230" t="s">
        <v>1151</v>
      </c>
      <c r="G242" s="42"/>
      <c r="H242" s="42"/>
      <c r="I242" s="231"/>
      <c r="J242" s="42"/>
      <c r="K242" s="42"/>
      <c r="L242" s="46"/>
      <c r="M242" s="232"/>
      <c r="N242" s="23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174</v>
      </c>
      <c r="AU242" s="19" t="s">
        <v>88</v>
      </c>
    </row>
    <row r="243" s="2" customFormat="1" ht="24.15" customHeight="1">
      <c r="A243" s="40"/>
      <c r="B243" s="41"/>
      <c r="C243" s="278" t="s">
        <v>608</v>
      </c>
      <c r="D243" s="278" t="s">
        <v>250</v>
      </c>
      <c r="E243" s="279" t="s">
        <v>1152</v>
      </c>
      <c r="F243" s="280" t="s">
        <v>1153</v>
      </c>
      <c r="G243" s="281" t="s">
        <v>246</v>
      </c>
      <c r="H243" s="282">
        <v>2</v>
      </c>
      <c r="I243" s="283"/>
      <c r="J243" s="284">
        <f>ROUND(I243*H243,2)</f>
        <v>0</v>
      </c>
      <c r="K243" s="280" t="s">
        <v>171</v>
      </c>
      <c r="L243" s="285"/>
      <c r="M243" s="286" t="s">
        <v>19</v>
      </c>
      <c r="N243" s="287" t="s">
        <v>48</v>
      </c>
      <c r="O243" s="86"/>
      <c r="P243" s="225">
        <f>O243*H243</f>
        <v>0</v>
      </c>
      <c r="Q243" s="225">
        <v>0.0018</v>
      </c>
      <c r="R243" s="225">
        <f>Q243*H243</f>
        <v>0.0035999999999999999</v>
      </c>
      <c r="S243" s="225">
        <v>0</v>
      </c>
      <c r="T243" s="22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7" t="s">
        <v>397</v>
      </c>
      <c r="AT243" s="227" t="s">
        <v>250</v>
      </c>
      <c r="AU243" s="227" t="s">
        <v>88</v>
      </c>
      <c r="AY243" s="19" t="s">
        <v>164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9" t="s">
        <v>88</v>
      </c>
      <c r="BK243" s="228">
        <f>ROUND(I243*H243,2)</f>
        <v>0</v>
      </c>
      <c r="BL243" s="19" t="s">
        <v>311</v>
      </c>
      <c r="BM243" s="227" t="s">
        <v>1154</v>
      </c>
    </row>
    <row r="244" s="2" customFormat="1">
      <c r="A244" s="40"/>
      <c r="B244" s="41"/>
      <c r="C244" s="42"/>
      <c r="D244" s="229" t="s">
        <v>174</v>
      </c>
      <c r="E244" s="42"/>
      <c r="F244" s="230" t="s">
        <v>1155</v>
      </c>
      <c r="G244" s="42"/>
      <c r="H244" s="42"/>
      <c r="I244" s="231"/>
      <c r="J244" s="42"/>
      <c r="K244" s="42"/>
      <c r="L244" s="46"/>
      <c r="M244" s="232"/>
      <c r="N244" s="23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174</v>
      </c>
      <c r="AU244" s="19" t="s">
        <v>88</v>
      </c>
    </row>
    <row r="245" s="2" customFormat="1" ht="24.15" customHeight="1">
      <c r="A245" s="40"/>
      <c r="B245" s="41"/>
      <c r="C245" s="216" t="s">
        <v>615</v>
      </c>
      <c r="D245" s="216" t="s">
        <v>167</v>
      </c>
      <c r="E245" s="217" t="s">
        <v>1156</v>
      </c>
      <c r="F245" s="218" t="s">
        <v>1157</v>
      </c>
      <c r="G245" s="219" t="s">
        <v>246</v>
      </c>
      <c r="H245" s="220">
        <v>1</v>
      </c>
      <c r="I245" s="221"/>
      <c r="J245" s="222">
        <f>ROUND(I245*H245,2)</f>
        <v>0</v>
      </c>
      <c r="K245" s="218" t="s">
        <v>171</v>
      </c>
      <c r="L245" s="46"/>
      <c r="M245" s="223" t="s">
        <v>19</v>
      </c>
      <c r="N245" s="224" t="s">
        <v>48</v>
      </c>
      <c r="O245" s="86"/>
      <c r="P245" s="225">
        <f>O245*H245</f>
        <v>0</v>
      </c>
      <c r="Q245" s="225">
        <v>0</v>
      </c>
      <c r="R245" s="225">
        <f>Q245*H245</f>
        <v>0</v>
      </c>
      <c r="S245" s="225">
        <v>0.00051999999999999995</v>
      </c>
      <c r="T245" s="226">
        <f>S245*H245</f>
        <v>0.00051999999999999995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7" t="s">
        <v>311</v>
      </c>
      <c r="AT245" s="227" t="s">
        <v>167</v>
      </c>
      <c r="AU245" s="227" t="s">
        <v>88</v>
      </c>
      <c r="AY245" s="19" t="s">
        <v>164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9" t="s">
        <v>88</v>
      </c>
      <c r="BK245" s="228">
        <f>ROUND(I245*H245,2)</f>
        <v>0</v>
      </c>
      <c r="BL245" s="19" t="s">
        <v>311</v>
      </c>
      <c r="BM245" s="227" t="s">
        <v>1158</v>
      </c>
    </row>
    <row r="246" s="2" customFormat="1">
      <c r="A246" s="40"/>
      <c r="B246" s="41"/>
      <c r="C246" s="42"/>
      <c r="D246" s="229" t="s">
        <v>174</v>
      </c>
      <c r="E246" s="42"/>
      <c r="F246" s="230" t="s">
        <v>1159</v>
      </c>
      <c r="G246" s="42"/>
      <c r="H246" s="42"/>
      <c r="I246" s="231"/>
      <c r="J246" s="42"/>
      <c r="K246" s="42"/>
      <c r="L246" s="46"/>
      <c r="M246" s="232"/>
      <c r="N246" s="23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174</v>
      </c>
      <c r="AU246" s="19" t="s">
        <v>88</v>
      </c>
    </row>
    <row r="247" s="2" customFormat="1" ht="24.15" customHeight="1">
      <c r="A247" s="40"/>
      <c r="B247" s="41"/>
      <c r="C247" s="216" t="s">
        <v>621</v>
      </c>
      <c r="D247" s="216" t="s">
        <v>167</v>
      </c>
      <c r="E247" s="217" t="s">
        <v>1160</v>
      </c>
      <c r="F247" s="218" t="s">
        <v>1161</v>
      </c>
      <c r="G247" s="219" t="s">
        <v>1006</v>
      </c>
      <c r="H247" s="220">
        <v>1</v>
      </c>
      <c r="I247" s="221"/>
      <c r="J247" s="222">
        <f>ROUND(I247*H247,2)</f>
        <v>0</v>
      </c>
      <c r="K247" s="218" t="s">
        <v>171</v>
      </c>
      <c r="L247" s="46"/>
      <c r="M247" s="223" t="s">
        <v>19</v>
      </c>
      <c r="N247" s="224" t="s">
        <v>48</v>
      </c>
      <c r="O247" s="86"/>
      <c r="P247" s="225">
        <f>O247*H247</f>
        <v>0</v>
      </c>
      <c r="Q247" s="225">
        <v>0.0018400000000000001</v>
      </c>
      <c r="R247" s="225">
        <f>Q247*H247</f>
        <v>0.0018400000000000001</v>
      </c>
      <c r="S247" s="225">
        <v>0</v>
      </c>
      <c r="T247" s="22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7" t="s">
        <v>311</v>
      </c>
      <c r="AT247" s="227" t="s">
        <v>167</v>
      </c>
      <c r="AU247" s="227" t="s">
        <v>88</v>
      </c>
      <c r="AY247" s="19" t="s">
        <v>164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9" t="s">
        <v>88</v>
      </c>
      <c r="BK247" s="228">
        <f>ROUND(I247*H247,2)</f>
        <v>0</v>
      </c>
      <c r="BL247" s="19" t="s">
        <v>311</v>
      </c>
      <c r="BM247" s="227" t="s">
        <v>1162</v>
      </c>
    </row>
    <row r="248" s="2" customFormat="1">
      <c r="A248" s="40"/>
      <c r="B248" s="41"/>
      <c r="C248" s="42"/>
      <c r="D248" s="229" t="s">
        <v>174</v>
      </c>
      <c r="E248" s="42"/>
      <c r="F248" s="230" t="s">
        <v>1163</v>
      </c>
      <c r="G248" s="42"/>
      <c r="H248" s="42"/>
      <c r="I248" s="231"/>
      <c r="J248" s="42"/>
      <c r="K248" s="42"/>
      <c r="L248" s="46"/>
      <c r="M248" s="232"/>
      <c r="N248" s="23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174</v>
      </c>
      <c r="AU248" s="19" t="s">
        <v>88</v>
      </c>
    </row>
    <row r="249" s="2" customFormat="1" ht="24.15" customHeight="1">
      <c r="A249" s="40"/>
      <c r="B249" s="41"/>
      <c r="C249" s="216" t="s">
        <v>626</v>
      </c>
      <c r="D249" s="216" t="s">
        <v>167</v>
      </c>
      <c r="E249" s="217" t="s">
        <v>1164</v>
      </c>
      <c r="F249" s="218" t="s">
        <v>1165</v>
      </c>
      <c r="G249" s="219" t="s">
        <v>246</v>
      </c>
      <c r="H249" s="220">
        <v>3</v>
      </c>
      <c r="I249" s="221"/>
      <c r="J249" s="222">
        <f>ROUND(I249*H249,2)</f>
        <v>0</v>
      </c>
      <c r="K249" s="218" t="s">
        <v>171</v>
      </c>
      <c r="L249" s="46"/>
      <c r="M249" s="223" t="s">
        <v>19</v>
      </c>
      <c r="N249" s="224" t="s">
        <v>48</v>
      </c>
      <c r="O249" s="86"/>
      <c r="P249" s="225">
        <f>O249*H249</f>
        <v>0</v>
      </c>
      <c r="Q249" s="225">
        <v>0</v>
      </c>
      <c r="R249" s="225">
        <f>Q249*H249</f>
        <v>0</v>
      </c>
      <c r="S249" s="225">
        <v>0.00084999999999999995</v>
      </c>
      <c r="T249" s="226">
        <f>S249*H249</f>
        <v>0.0025499999999999997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7" t="s">
        <v>311</v>
      </c>
      <c r="AT249" s="227" t="s">
        <v>167</v>
      </c>
      <c r="AU249" s="227" t="s">
        <v>88</v>
      </c>
      <c r="AY249" s="19" t="s">
        <v>164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9" t="s">
        <v>88</v>
      </c>
      <c r="BK249" s="228">
        <f>ROUND(I249*H249,2)</f>
        <v>0</v>
      </c>
      <c r="BL249" s="19" t="s">
        <v>311</v>
      </c>
      <c r="BM249" s="227" t="s">
        <v>1166</v>
      </c>
    </row>
    <row r="250" s="2" customFormat="1">
      <c r="A250" s="40"/>
      <c r="B250" s="41"/>
      <c r="C250" s="42"/>
      <c r="D250" s="229" t="s">
        <v>174</v>
      </c>
      <c r="E250" s="42"/>
      <c r="F250" s="230" t="s">
        <v>1167</v>
      </c>
      <c r="G250" s="42"/>
      <c r="H250" s="42"/>
      <c r="I250" s="231"/>
      <c r="J250" s="42"/>
      <c r="K250" s="42"/>
      <c r="L250" s="46"/>
      <c r="M250" s="232"/>
      <c r="N250" s="23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174</v>
      </c>
      <c r="AU250" s="19" t="s">
        <v>88</v>
      </c>
    </row>
    <row r="251" s="2" customFormat="1" ht="24.15" customHeight="1">
      <c r="A251" s="40"/>
      <c r="B251" s="41"/>
      <c r="C251" s="216" t="s">
        <v>631</v>
      </c>
      <c r="D251" s="216" t="s">
        <v>167</v>
      </c>
      <c r="E251" s="217" t="s">
        <v>1168</v>
      </c>
      <c r="F251" s="218" t="s">
        <v>1169</v>
      </c>
      <c r="G251" s="219" t="s">
        <v>246</v>
      </c>
      <c r="H251" s="220">
        <v>2</v>
      </c>
      <c r="I251" s="221"/>
      <c r="J251" s="222">
        <f>ROUND(I251*H251,2)</f>
        <v>0</v>
      </c>
      <c r="K251" s="218" t="s">
        <v>171</v>
      </c>
      <c r="L251" s="46"/>
      <c r="M251" s="223" t="s">
        <v>19</v>
      </c>
      <c r="N251" s="224" t="s">
        <v>48</v>
      </c>
      <c r="O251" s="86"/>
      <c r="P251" s="225">
        <f>O251*H251</f>
        <v>0</v>
      </c>
      <c r="Q251" s="225">
        <v>0.00024000000000000001</v>
      </c>
      <c r="R251" s="225">
        <f>Q251*H251</f>
        <v>0.00048000000000000001</v>
      </c>
      <c r="S251" s="225">
        <v>0</v>
      </c>
      <c r="T251" s="22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7" t="s">
        <v>311</v>
      </c>
      <c r="AT251" s="227" t="s">
        <v>167</v>
      </c>
      <c r="AU251" s="227" t="s">
        <v>88</v>
      </c>
      <c r="AY251" s="19" t="s">
        <v>164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9" t="s">
        <v>88</v>
      </c>
      <c r="BK251" s="228">
        <f>ROUND(I251*H251,2)</f>
        <v>0</v>
      </c>
      <c r="BL251" s="19" t="s">
        <v>311</v>
      </c>
      <c r="BM251" s="227" t="s">
        <v>1170</v>
      </c>
    </row>
    <row r="252" s="2" customFormat="1">
      <c r="A252" s="40"/>
      <c r="B252" s="41"/>
      <c r="C252" s="42"/>
      <c r="D252" s="229" t="s">
        <v>174</v>
      </c>
      <c r="E252" s="42"/>
      <c r="F252" s="230" t="s">
        <v>1171</v>
      </c>
      <c r="G252" s="42"/>
      <c r="H252" s="42"/>
      <c r="I252" s="231"/>
      <c r="J252" s="42"/>
      <c r="K252" s="42"/>
      <c r="L252" s="46"/>
      <c r="M252" s="232"/>
      <c r="N252" s="23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174</v>
      </c>
      <c r="AU252" s="19" t="s">
        <v>88</v>
      </c>
    </row>
    <row r="253" s="2" customFormat="1" ht="37.8" customHeight="1">
      <c r="A253" s="40"/>
      <c r="B253" s="41"/>
      <c r="C253" s="216" t="s">
        <v>636</v>
      </c>
      <c r="D253" s="216" t="s">
        <v>167</v>
      </c>
      <c r="E253" s="217" t="s">
        <v>1172</v>
      </c>
      <c r="F253" s="218" t="s">
        <v>1173</v>
      </c>
      <c r="G253" s="219" t="s">
        <v>246</v>
      </c>
      <c r="H253" s="220">
        <v>1</v>
      </c>
      <c r="I253" s="221"/>
      <c r="J253" s="222">
        <f>ROUND(I253*H253,2)</f>
        <v>0</v>
      </c>
      <c r="K253" s="218" t="s">
        <v>171</v>
      </c>
      <c r="L253" s="46"/>
      <c r="M253" s="223" t="s">
        <v>19</v>
      </c>
      <c r="N253" s="224" t="s">
        <v>48</v>
      </c>
      <c r="O253" s="86"/>
      <c r="P253" s="225">
        <f>O253*H253</f>
        <v>0</v>
      </c>
      <c r="Q253" s="225">
        <v>0.00046999999999999999</v>
      </c>
      <c r="R253" s="225">
        <f>Q253*H253</f>
        <v>0.00046999999999999999</v>
      </c>
      <c r="S253" s="225">
        <v>0</v>
      </c>
      <c r="T253" s="22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7" t="s">
        <v>311</v>
      </c>
      <c r="AT253" s="227" t="s">
        <v>167</v>
      </c>
      <c r="AU253" s="227" t="s">
        <v>88</v>
      </c>
      <c r="AY253" s="19" t="s">
        <v>164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9" t="s">
        <v>88</v>
      </c>
      <c r="BK253" s="228">
        <f>ROUND(I253*H253,2)</f>
        <v>0</v>
      </c>
      <c r="BL253" s="19" t="s">
        <v>311</v>
      </c>
      <c r="BM253" s="227" t="s">
        <v>1174</v>
      </c>
    </row>
    <row r="254" s="2" customFormat="1">
      <c r="A254" s="40"/>
      <c r="B254" s="41"/>
      <c r="C254" s="42"/>
      <c r="D254" s="229" t="s">
        <v>174</v>
      </c>
      <c r="E254" s="42"/>
      <c r="F254" s="230" t="s">
        <v>1175</v>
      </c>
      <c r="G254" s="42"/>
      <c r="H254" s="42"/>
      <c r="I254" s="231"/>
      <c r="J254" s="42"/>
      <c r="K254" s="42"/>
      <c r="L254" s="46"/>
      <c r="M254" s="232"/>
      <c r="N254" s="23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174</v>
      </c>
      <c r="AU254" s="19" t="s">
        <v>88</v>
      </c>
    </row>
    <row r="255" s="2" customFormat="1" ht="33" customHeight="1">
      <c r="A255" s="40"/>
      <c r="B255" s="41"/>
      <c r="C255" s="216" t="s">
        <v>643</v>
      </c>
      <c r="D255" s="216" t="s">
        <v>167</v>
      </c>
      <c r="E255" s="217" t="s">
        <v>1176</v>
      </c>
      <c r="F255" s="218" t="s">
        <v>1177</v>
      </c>
      <c r="G255" s="219" t="s">
        <v>246</v>
      </c>
      <c r="H255" s="220">
        <v>1</v>
      </c>
      <c r="I255" s="221"/>
      <c r="J255" s="222">
        <f>ROUND(I255*H255,2)</f>
        <v>0</v>
      </c>
      <c r="K255" s="218" t="s">
        <v>171</v>
      </c>
      <c r="L255" s="46"/>
      <c r="M255" s="223" t="s">
        <v>19</v>
      </c>
      <c r="N255" s="224" t="s">
        <v>48</v>
      </c>
      <c r="O255" s="86"/>
      <c r="P255" s="225">
        <f>O255*H255</f>
        <v>0</v>
      </c>
      <c r="Q255" s="225">
        <v>0.00016000000000000001</v>
      </c>
      <c r="R255" s="225">
        <f>Q255*H255</f>
        <v>0.00016000000000000001</v>
      </c>
      <c r="S255" s="225">
        <v>0</v>
      </c>
      <c r="T255" s="22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7" t="s">
        <v>311</v>
      </c>
      <c r="AT255" s="227" t="s">
        <v>167</v>
      </c>
      <c r="AU255" s="227" t="s">
        <v>88</v>
      </c>
      <c r="AY255" s="19" t="s">
        <v>164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9" t="s">
        <v>88</v>
      </c>
      <c r="BK255" s="228">
        <f>ROUND(I255*H255,2)</f>
        <v>0</v>
      </c>
      <c r="BL255" s="19" t="s">
        <v>311</v>
      </c>
      <c r="BM255" s="227" t="s">
        <v>1178</v>
      </c>
    </row>
    <row r="256" s="2" customFormat="1">
      <c r="A256" s="40"/>
      <c r="B256" s="41"/>
      <c r="C256" s="42"/>
      <c r="D256" s="229" t="s">
        <v>174</v>
      </c>
      <c r="E256" s="42"/>
      <c r="F256" s="230" t="s">
        <v>1179</v>
      </c>
      <c r="G256" s="42"/>
      <c r="H256" s="42"/>
      <c r="I256" s="231"/>
      <c r="J256" s="42"/>
      <c r="K256" s="42"/>
      <c r="L256" s="46"/>
      <c r="M256" s="232"/>
      <c r="N256" s="23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174</v>
      </c>
      <c r="AU256" s="19" t="s">
        <v>88</v>
      </c>
    </row>
    <row r="257" s="2" customFormat="1" ht="24.15" customHeight="1">
      <c r="A257" s="40"/>
      <c r="B257" s="41"/>
      <c r="C257" s="278" t="s">
        <v>648</v>
      </c>
      <c r="D257" s="278" t="s">
        <v>250</v>
      </c>
      <c r="E257" s="279" t="s">
        <v>1180</v>
      </c>
      <c r="F257" s="280" t="s">
        <v>1181</v>
      </c>
      <c r="G257" s="281" t="s">
        <v>246</v>
      </c>
      <c r="H257" s="282">
        <v>1</v>
      </c>
      <c r="I257" s="283"/>
      <c r="J257" s="284">
        <f>ROUND(I257*H257,2)</f>
        <v>0</v>
      </c>
      <c r="K257" s="280" t="s">
        <v>171</v>
      </c>
      <c r="L257" s="285"/>
      <c r="M257" s="286" t="s">
        <v>19</v>
      </c>
      <c r="N257" s="287" t="s">
        <v>48</v>
      </c>
      <c r="O257" s="86"/>
      <c r="P257" s="225">
        <f>O257*H257</f>
        <v>0</v>
      </c>
      <c r="Q257" s="225">
        <v>0.00050000000000000001</v>
      </c>
      <c r="R257" s="225">
        <f>Q257*H257</f>
        <v>0.00050000000000000001</v>
      </c>
      <c r="S257" s="225">
        <v>0</v>
      </c>
      <c r="T257" s="22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7" t="s">
        <v>397</v>
      </c>
      <c r="AT257" s="227" t="s">
        <v>250</v>
      </c>
      <c r="AU257" s="227" t="s">
        <v>88</v>
      </c>
      <c r="AY257" s="19" t="s">
        <v>164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9" t="s">
        <v>88</v>
      </c>
      <c r="BK257" s="228">
        <f>ROUND(I257*H257,2)</f>
        <v>0</v>
      </c>
      <c r="BL257" s="19" t="s">
        <v>311</v>
      </c>
      <c r="BM257" s="227" t="s">
        <v>1182</v>
      </c>
    </row>
    <row r="258" s="2" customFormat="1">
      <c r="A258" s="40"/>
      <c r="B258" s="41"/>
      <c r="C258" s="42"/>
      <c r="D258" s="229" t="s">
        <v>174</v>
      </c>
      <c r="E258" s="42"/>
      <c r="F258" s="230" t="s">
        <v>1183</v>
      </c>
      <c r="G258" s="42"/>
      <c r="H258" s="42"/>
      <c r="I258" s="231"/>
      <c r="J258" s="42"/>
      <c r="K258" s="42"/>
      <c r="L258" s="46"/>
      <c r="M258" s="232"/>
      <c r="N258" s="23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174</v>
      </c>
      <c r="AU258" s="19" t="s">
        <v>88</v>
      </c>
    </row>
    <row r="259" s="2" customFormat="1" ht="16.5" customHeight="1">
      <c r="A259" s="40"/>
      <c r="B259" s="41"/>
      <c r="C259" s="216" t="s">
        <v>653</v>
      </c>
      <c r="D259" s="216" t="s">
        <v>167</v>
      </c>
      <c r="E259" s="217" t="s">
        <v>1184</v>
      </c>
      <c r="F259" s="218" t="s">
        <v>1185</v>
      </c>
      <c r="G259" s="219" t="s">
        <v>246</v>
      </c>
      <c r="H259" s="220">
        <v>1</v>
      </c>
      <c r="I259" s="221"/>
      <c r="J259" s="222">
        <f>ROUND(I259*H259,2)</f>
        <v>0</v>
      </c>
      <c r="K259" s="218" t="s">
        <v>171</v>
      </c>
      <c r="L259" s="46"/>
      <c r="M259" s="223" t="s">
        <v>19</v>
      </c>
      <c r="N259" s="224" t="s">
        <v>48</v>
      </c>
      <c r="O259" s="86"/>
      <c r="P259" s="225">
        <f>O259*H259</f>
        <v>0</v>
      </c>
      <c r="Q259" s="225">
        <v>0.00031</v>
      </c>
      <c r="R259" s="225">
        <f>Q259*H259</f>
        <v>0.00031</v>
      </c>
      <c r="S259" s="225">
        <v>0</v>
      </c>
      <c r="T259" s="22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7" t="s">
        <v>311</v>
      </c>
      <c r="AT259" s="227" t="s">
        <v>167</v>
      </c>
      <c r="AU259" s="227" t="s">
        <v>88</v>
      </c>
      <c r="AY259" s="19" t="s">
        <v>164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9" t="s">
        <v>88</v>
      </c>
      <c r="BK259" s="228">
        <f>ROUND(I259*H259,2)</f>
        <v>0</v>
      </c>
      <c r="BL259" s="19" t="s">
        <v>311</v>
      </c>
      <c r="BM259" s="227" t="s">
        <v>1186</v>
      </c>
    </row>
    <row r="260" s="2" customFormat="1">
      <c r="A260" s="40"/>
      <c r="B260" s="41"/>
      <c r="C260" s="42"/>
      <c r="D260" s="229" t="s">
        <v>174</v>
      </c>
      <c r="E260" s="42"/>
      <c r="F260" s="230" t="s">
        <v>1187</v>
      </c>
      <c r="G260" s="42"/>
      <c r="H260" s="42"/>
      <c r="I260" s="231"/>
      <c r="J260" s="42"/>
      <c r="K260" s="42"/>
      <c r="L260" s="46"/>
      <c r="M260" s="232"/>
      <c r="N260" s="23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174</v>
      </c>
      <c r="AU260" s="19" t="s">
        <v>88</v>
      </c>
    </row>
    <row r="261" s="2" customFormat="1" ht="49.05" customHeight="1">
      <c r="A261" s="40"/>
      <c r="B261" s="41"/>
      <c r="C261" s="216" t="s">
        <v>658</v>
      </c>
      <c r="D261" s="216" t="s">
        <v>167</v>
      </c>
      <c r="E261" s="217" t="s">
        <v>1188</v>
      </c>
      <c r="F261" s="218" t="s">
        <v>1189</v>
      </c>
      <c r="G261" s="219" t="s">
        <v>349</v>
      </c>
      <c r="H261" s="220">
        <v>0.19</v>
      </c>
      <c r="I261" s="221"/>
      <c r="J261" s="222">
        <f>ROUND(I261*H261,2)</f>
        <v>0</v>
      </c>
      <c r="K261" s="218" t="s">
        <v>171</v>
      </c>
      <c r="L261" s="46"/>
      <c r="M261" s="223" t="s">
        <v>19</v>
      </c>
      <c r="N261" s="224" t="s">
        <v>48</v>
      </c>
      <c r="O261" s="86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7" t="s">
        <v>311</v>
      </c>
      <c r="AT261" s="227" t="s">
        <v>167</v>
      </c>
      <c r="AU261" s="227" t="s">
        <v>88</v>
      </c>
      <c r="AY261" s="19" t="s">
        <v>164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9" t="s">
        <v>88</v>
      </c>
      <c r="BK261" s="228">
        <f>ROUND(I261*H261,2)</f>
        <v>0</v>
      </c>
      <c r="BL261" s="19" t="s">
        <v>311</v>
      </c>
      <c r="BM261" s="227" t="s">
        <v>1190</v>
      </c>
    </row>
    <row r="262" s="2" customFormat="1">
      <c r="A262" s="40"/>
      <c r="B262" s="41"/>
      <c r="C262" s="42"/>
      <c r="D262" s="229" t="s">
        <v>174</v>
      </c>
      <c r="E262" s="42"/>
      <c r="F262" s="230" t="s">
        <v>1191</v>
      </c>
      <c r="G262" s="42"/>
      <c r="H262" s="42"/>
      <c r="I262" s="231"/>
      <c r="J262" s="42"/>
      <c r="K262" s="42"/>
      <c r="L262" s="46"/>
      <c r="M262" s="232"/>
      <c r="N262" s="23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174</v>
      </c>
      <c r="AU262" s="19" t="s">
        <v>88</v>
      </c>
    </row>
    <row r="263" s="2" customFormat="1" ht="49.05" customHeight="1">
      <c r="A263" s="40"/>
      <c r="B263" s="41"/>
      <c r="C263" s="216" t="s">
        <v>665</v>
      </c>
      <c r="D263" s="216" t="s">
        <v>167</v>
      </c>
      <c r="E263" s="217" t="s">
        <v>1192</v>
      </c>
      <c r="F263" s="218" t="s">
        <v>1193</v>
      </c>
      <c r="G263" s="219" t="s">
        <v>349</v>
      </c>
      <c r="H263" s="220">
        <v>0.188</v>
      </c>
      <c r="I263" s="221"/>
      <c r="J263" s="222">
        <f>ROUND(I263*H263,2)</f>
        <v>0</v>
      </c>
      <c r="K263" s="218" t="s">
        <v>171</v>
      </c>
      <c r="L263" s="46"/>
      <c r="M263" s="223" t="s">
        <v>19</v>
      </c>
      <c r="N263" s="224" t="s">
        <v>48</v>
      </c>
      <c r="O263" s="86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7" t="s">
        <v>311</v>
      </c>
      <c r="AT263" s="227" t="s">
        <v>167</v>
      </c>
      <c r="AU263" s="227" t="s">
        <v>88</v>
      </c>
      <c r="AY263" s="19" t="s">
        <v>164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9" t="s">
        <v>88</v>
      </c>
      <c r="BK263" s="228">
        <f>ROUND(I263*H263,2)</f>
        <v>0</v>
      </c>
      <c r="BL263" s="19" t="s">
        <v>311</v>
      </c>
      <c r="BM263" s="227" t="s">
        <v>1194</v>
      </c>
    </row>
    <row r="264" s="2" customFormat="1">
      <c r="A264" s="40"/>
      <c r="B264" s="41"/>
      <c r="C264" s="42"/>
      <c r="D264" s="229" t="s">
        <v>174</v>
      </c>
      <c r="E264" s="42"/>
      <c r="F264" s="230" t="s">
        <v>1195</v>
      </c>
      <c r="G264" s="42"/>
      <c r="H264" s="42"/>
      <c r="I264" s="231"/>
      <c r="J264" s="42"/>
      <c r="K264" s="42"/>
      <c r="L264" s="46"/>
      <c r="M264" s="232"/>
      <c r="N264" s="23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174</v>
      </c>
      <c r="AU264" s="19" t="s">
        <v>88</v>
      </c>
    </row>
    <row r="265" s="12" customFormat="1" ht="22.8" customHeight="1">
      <c r="A265" s="12"/>
      <c r="B265" s="200"/>
      <c r="C265" s="201"/>
      <c r="D265" s="202" t="s">
        <v>75</v>
      </c>
      <c r="E265" s="214" t="s">
        <v>1196</v>
      </c>
      <c r="F265" s="214" t="s">
        <v>1197</v>
      </c>
      <c r="G265" s="201"/>
      <c r="H265" s="201"/>
      <c r="I265" s="204"/>
      <c r="J265" s="215">
        <f>BK265</f>
        <v>0</v>
      </c>
      <c r="K265" s="201"/>
      <c r="L265" s="206"/>
      <c r="M265" s="207"/>
      <c r="N265" s="208"/>
      <c r="O265" s="208"/>
      <c r="P265" s="209">
        <f>SUM(P266:P271)</f>
        <v>0</v>
      </c>
      <c r="Q265" s="208"/>
      <c r="R265" s="209">
        <f>SUM(R266:R271)</f>
        <v>0.0091999999999999998</v>
      </c>
      <c r="S265" s="208"/>
      <c r="T265" s="210">
        <f>SUM(T266:T271)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1" t="s">
        <v>88</v>
      </c>
      <c r="AT265" s="212" t="s">
        <v>75</v>
      </c>
      <c r="AU265" s="212" t="s">
        <v>83</v>
      </c>
      <c r="AY265" s="211" t="s">
        <v>164</v>
      </c>
      <c r="BK265" s="213">
        <f>SUM(BK266:BK271)</f>
        <v>0</v>
      </c>
    </row>
    <row r="266" s="2" customFormat="1" ht="37.8" customHeight="1">
      <c r="A266" s="40"/>
      <c r="B266" s="41"/>
      <c r="C266" s="216" t="s">
        <v>670</v>
      </c>
      <c r="D266" s="216" t="s">
        <v>167</v>
      </c>
      <c r="E266" s="217" t="s">
        <v>1198</v>
      </c>
      <c r="F266" s="218" t="s">
        <v>1199</v>
      </c>
      <c r="G266" s="219" t="s">
        <v>1006</v>
      </c>
      <c r="H266" s="220">
        <v>1</v>
      </c>
      <c r="I266" s="221"/>
      <c r="J266" s="222">
        <f>ROUND(I266*H266,2)</f>
        <v>0</v>
      </c>
      <c r="K266" s="218" t="s">
        <v>171</v>
      </c>
      <c r="L266" s="46"/>
      <c r="M266" s="223" t="s">
        <v>19</v>
      </c>
      <c r="N266" s="224" t="s">
        <v>48</v>
      </c>
      <c r="O266" s="86"/>
      <c r="P266" s="225">
        <f>O266*H266</f>
        <v>0</v>
      </c>
      <c r="Q266" s="225">
        <v>0.0091999999999999998</v>
      </c>
      <c r="R266" s="225">
        <f>Q266*H266</f>
        <v>0.0091999999999999998</v>
      </c>
      <c r="S266" s="225">
        <v>0</v>
      </c>
      <c r="T266" s="22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7" t="s">
        <v>311</v>
      </c>
      <c r="AT266" s="227" t="s">
        <v>167</v>
      </c>
      <c r="AU266" s="227" t="s">
        <v>88</v>
      </c>
      <c r="AY266" s="19" t="s">
        <v>164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9" t="s">
        <v>88</v>
      </c>
      <c r="BK266" s="228">
        <f>ROUND(I266*H266,2)</f>
        <v>0</v>
      </c>
      <c r="BL266" s="19" t="s">
        <v>311</v>
      </c>
      <c r="BM266" s="227" t="s">
        <v>1200</v>
      </c>
    </row>
    <row r="267" s="2" customFormat="1">
      <c r="A267" s="40"/>
      <c r="B267" s="41"/>
      <c r="C267" s="42"/>
      <c r="D267" s="229" t="s">
        <v>174</v>
      </c>
      <c r="E267" s="42"/>
      <c r="F267" s="230" t="s">
        <v>1201</v>
      </c>
      <c r="G267" s="42"/>
      <c r="H267" s="42"/>
      <c r="I267" s="231"/>
      <c r="J267" s="42"/>
      <c r="K267" s="42"/>
      <c r="L267" s="46"/>
      <c r="M267" s="232"/>
      <c r="N267" s="23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174</v>
      </c>
      <c r="AU267" s="19" t="s">
        <v>88</v>
      </c>
    </row>
    <row r="268" s="2" customFormat="1" ht="49.05" customHeight="1">
      <c r="A268" s="40"/>
      <c r="B268" s="41"/>
      <c r="C268" s="216" t="s">
        <v>675</v>
      </c>
      <c r="D268" s="216" t="s">
        <v>167</v>
      </c>
      <c r="E268" s="217" t="s">
        <v>1202</v>
      </c>
      <c r="F268" s="218" t="s">
        <v>1203</v>
      </c>
      <c r="G268" s="219" t="s">
        <v>349</v>
      </c>
      <c r="H268" s="220">
        <v>0.0089999999999999993</v>
      </c>
      <c r="I268" s="221"/>
      <c r="J268" s="222">
        <f>ROUND(I268*H268,2)</f>
        <v>0</v>
      </c>
      <c r="K268" s="218" t="s">
        <v>171</v>
      </c>
      <c r="L268" s="46"/>
      <c r="M268" s="223" t="s">
        <v>19</v>
      </c>
      <c r="N268" s="224" t="s">
        <v>48</v>
      </c>
      <c r="O268" s="86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7" t="s">
        <v>311</v>
      </c>
      <c r="AT268" s="227" t="s">
        <v>167</v>
      </c>
      <c r="AU268" s="227" t="s">
        <v>88</v>
      </c>
      <c r="AY268" s="19" t="s">
        <v>164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9" t="s">
        <v>88</v>
      </c>
      <c r="BK268" s="228">
        <f>ROUND(I268*H268,2)</f>
        <v>0</v>
      </c>
      <c r="BL268" s="19" t="s">
        <v>311</v>
      </c>
      <c r="BM268" s="227" t="s">
        <v>1204</v>
      </c>
    </row>
    <row r="269" s="2" customFormat="1">
      <c r="A269" s="40"/>
      <c r="B269" s="41"/>
      <c r="C269" s="42"/>
      <c r="D269" s="229" t="s">
        <v>174</v>
      </c>
      <c r="E269" s="42"/>
      <c r="F269" s="230" t="s">
        <v>1205</v>
      </c>
      <c r="G269" s="42"/>
      <c r="H269" s="42"/>
      <c r="I269" s="231"/>
      <c r="J269" s="42"/>
      <c r="K269" s="42"/>
      <c r="L269" s="46"/>
      <c r="M269" s="232"/>
      <c r="N269" s="23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174</v>
      </c>
      <c r="AU269" s="19" t="s">
        <v>88</v>
      </c>
    </row>
    <row r="270" s="2" customFormat="1" ht="49.05" customHeight="1">
      <c r="A270" s="40"/>
      <c r="B270" s="41"/>
      <c r="C270" s="216" t="s">
        <v>682</v>
      </c>
      <c r="D270" s="216" t="s">
        <v>167</v>
      </c>
      <c r="E270" s="217" t="s">
        <v>1206</v>
      </c>
      <c r="F270" s="218" t="s">
        <v>1207</v>
      </c>
      <c r="G270" s="219" t="s">
        <v>349</v>
      </c>
      <c r="H270" s="220">
        <v>0.0089999999999999993</v>
      </c>
      <c r="I270" s="221"/>
      <c r="J270" s="222">
        <f>ROUND(I270*H270,2)</f>
        <v>0</v>
      </c>
      <c r="K270" s="218" t="s">
        <v>171</v>
      </c>
      <c r="L270" s="46"/>
      <c r="M270" s="223" t="s">
        <v>19</v>
      </c>
      <c r="N270" s="224" t="s">
        <v>48</v>
      </c>
      <c r="O270" s="86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7" t="s">
        <v>311</v>
      </c>
      <c r="AT270" s="227" t="s">
        <v>167</v>
      </c>
      <c r="AU270" s="227" t="s">
        <v>88</v>
      </c>
      <c r="AY270" s="19" t="s">
        <v>164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9" t="s">
        <v>88</v>
      </c>
      <c r="BK270" s="228">
        <f>ROUND(I270*H270,2)</f>
        <v>0</v>
      </c>
      <c r="BL270" s="19" t="s">
        <v>311</v>
      </c>
      <c r="BM270" s="227" t="s">
        <v>1208</v>
      </c>
    </row>
    <row r="271" s="2" customFormat="1">
      <c r="A271" s="40"/>
      <c r="B271" s="41"/>
      <c r="C271" s="42"/>
      <c r="D271" s="229" t="s">
        <v>174</v>
      </c>
      <c r="E271" s="42"/>
      <c r="F271" s="230" t="s">
        <v>1209</v>
      </c>
      <c r="G271" s="42"/>
      <c r="H271" s="42"/>
      <c r="I271" s="231"/>
      <c r="J271" s="42"/>
      <c r="K271" s="42"/>
      <c r="L271" s="46"/>
      <c r="M271" s="232"/>
      <c r="N271" s="23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174</v>
      </c>
      <c r="AU271" s="19" t="s">
        <v>88</v>
      </c>
    </row>
    <row r="272" s="12" customFormat="1" ht="25.92" customHeight="1">
      <c r="A272" s="12"/>
      <c r="B272" s="200"/>
      <c r="C272" s="201"/>
      <c r="D272" s="202" t="s">
        <v>75</v>
      </c>
      <c r="E272" s="203" t="s">
        <v>1210</v>
      </c>
      <c r="F272" s="203" t="s">
        <v>1211</v>
      </c>
      <c r="G272" s="201"/>
      <c r="H272" s="201"/>
      <c r="I272" s="204"/>
      <c r="J272" s="205">
        <f>BK272</f>
        <v>0</v>
      </c>
      <c r="K272" s="201"/>
      <c r="L272" s="206"/>
      <c r="M272" s="207"/>
      <c r="N272" s="208"/>
      <c r="O272" s="208"/>
      <c r="P272" s="209">
        <f>SUM(P273:P274)</f>
        <v>0</v>
      </c>
      <c r="Q272" s="208"/>
      <c r="R272" s="209">
        <f>SUM(R273:R274)</f>
        <v>0</v>
      </c>
      <c r="S272" s="208"/>
      <c r="T272" s="210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1" t="s">
        <v>172</v>
      </c>
      <c r="AT272" s="212" t="s">
        <v>75</v>
      </c>
      <c r="AU272" s="212" t="s">
        <v>76</v>
      </c>
      <c r="AY272" s="211" t="s">
        <v>164</v>
      </c>
      <c r="BK272" s="213">
        <f>SUM(BK273:BK274)</f>
        <v>0</v>
      </c>
    </row>
    <row r="273" s="2" customFormat="1" ht="33" customHeight="1">
      <c r="A273" s="40"/>
      <c r="B273" s="41"/>
      <c r="C273" s="216" t="s">
        <v>688</v>
      </c>
      <c r="D273" s="216" t="s">
        <v>167</v>
      </c>
      <c r="E273" s="217" t="s">
        <v>1212</v>
      </c>
      <c r="F273" s="218" t="s">
        <v>1213</v>
      </c>
      <c r="G273" s="219" t="s">
        <v>1214</v>
      </c>
      <c r="H273" s="220">
        <v>16</v>
      </c>
      <c r="I273" s="221"/>
      <c r="J273" s="222">
        <f>ROUND(I273*H273,2)</f>
        <v>0</v>
      </c>
      <c r="K273" s="218" t="s">
        <v>171</v>
      </c>
      <c r="L273" s="46"/>
      <c r="M273" s="223" t="s">
        <v>19</v>
      </c>
      <c r="N273" s="224" t="s">
        <v>48</v>
      </c>
      <c r="O273" s="86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7" t="s">
        <v>1215</v>
      </c>
      <c r="AT273" s="227" t="s">
        <v>167</v>
      </c>
      <c r="AU273" s="227" t="s">
        <v>83</v>
      </c>
      <c r="AY273" s="19" t="s">
        <v>164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9" t="s">
        <v>88</v>
      </c>
      <c r="BK273" s="228">
        <f>ROUND(I273*H273,2)</f>
        <v>0</v>
      </c>
      <c r="BL273" s="19" t="s">
        <v>1215</v>
      </c>
      <c r="BM273" s="227" t="s">
        <v>1216</v>
      </c>
    </row>
    <row r="274" s="2" customFormat="1">
      <c r="A274" s="40"/>
      <c r="B274" s="41"/>
      <c r="C274" s="42"/>
      <c r="D274" s="229" t="s">
        <v>174</v>
      </c>
      <c r="E274" s="42"/>
      <c r="F274" s="230" t="s">
        <v>1217</v>
      </c>
      <c r="G274" s="42"/>
      <c r="H274" s="42"/>
      <c r="I274" s="231"/>
      <c r="J274" s="42"/>
      <c r="K274" s="42"/>
      <c r="L274" s="46"/>
      <c r="M274" s="293"/>
      <c r="N274" s="294"/>
      <c r="O274" s="290"/>
      <c r="P274" s="290"/>
      <c r="Q274" s="290"/>
      <c r="R274" s="290"/>
      <c r="S274" s="290"/>
      <c r="T274" s="295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174</v>
      </c>
      <c r="AU274" s="19" t="s">
        <v>83</v>
      </c>
    </row>
    <row r="275" s="2" customFormat="1" ht="6.96" customHeight="1">
      <c r="A275" s="40"/>
      <c r="B275" s="61"/>
      <c r="C275" s="62"/>
      <c r="D275" s="62"/>
      <c r="E275" s="62"/>
      <c r="F275" s="62"/>
      <c r="G275" s="62"/>
      <c r="H275" s="62"/>
      <c r="I275" s="62"/>
      <c r="J275" s="62"/>
      <c r="K275" s="62"/>
      <c r="L275" s="46"/>
      <c r="M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</row>
  </sheetData>
  <sheetProtection sheet="1" autoFilter="0" formatColumns="0" formatRows="0" objects="1" scenarios="1" spinCount="100000" saltValue="IIynJ3jyFDi4WWjmZnG3A+6HVoNuMxp/WJioG9tIusB28f6VheSr4Pop2nJ+11ioHOCZ2KWJKise7pSTEFzTzA==" hashValue="fTvFof5JjkVNp0rb1JK+NjpoG4IR+DQ4W0jEfzOwYoE4JtxvUmf9yw6bA3uRi/vgupT8SSlNzIviDfClTB+ulA==" algorithmName="SHA-512" password="CC35"/>
  <autoFilter ref="C101:K27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8:H88"/>
    <mergeCell ref="E92:H92"/>
    <mergeCell ref="E90:H90"/>
    <mergeCell ref="E94:H94"/>
    <mergeCell ref="L2:V2"/>
  </mergeCells>
  <hyperlinks>
    <hyperlink ref="F106" r:id="rId1" display="https://podminky.urs.cz/item/CS_URS_2021_02/612135101"/>
    <hyperlink ref="F109" r:id="rId2" display="https://podminky.urs.cz/item/CS_URS_2021_02/974031153"/>
    <hyperlink ref="F112" r:id="rId3" display="https://podminky.urs.cz/item/CS_URS_2021_02/997013213"/>
    <hyperlink ref="F114" r:id="rId4" display="https://podminky.urs.cz/item/CS_URS_2021_02/997013501"/>
    <hyperlink ref="F116" r:id="rId5" display="https://podminky.urs.cz/item/CS_URS_2021_02/997013509"/>
    <hyperlink ref="F119" r:id="rId6" display="https://podminky.urs.cz/item/CS_URS_2021_02/997013631"/>
    <hyperlink ref="F122" r:id="rId7" display="https://podminky.urs.cz/item/CS_URS_2021_02/998017002"/>
    <hyperlink ref="F126" r:id="rId8" display="https://podminky.urs.cz/item/CS_URS_2021_02/721174042"/>
    <hyperlink ref="F128" r:id="rId9" display="https://podminky.urs.cz/item/CS_URS_2021_02/721174043"/>
    <hyperlink ref="F130" r:id="rId10" display="https://podminky.urs.cz/item/CS_URS_2021_02/721174044"/>
    <hyperlink ref="F132" r:id="rId11" display="https://podminky.urs.cz/item/CS_URS_2021_02/721174045"/>
    <hyperlink ref="F134" r:id="rId12" display="https://podminky.urs.cz/item/CS_URS_2021_02/721194104"/>
    <hyperlink ref="F136" r:id="rId13" display="https://podminky.urs.cz/item/CS_URS_2021_02/721194105"/>
    <hyperlink ref="F138" r:id="rId14" display="https://podminky.urs.cz/item/CS_URS_2021_02/721194109"/>
    <hyperlink ref="F140" r:id="rId15" display="https://podminky.urs.cz/item/CS_URS_2021_02/28615571"/>
    <hyperlink ref="F142" r:id="rId16" display="https://podminky.urs.cz/item/CS_URS_2021_02/28615572"/>
    <hyperlink ref="F144" r:id="rId17" display="https://podminky.urs.cz/item/CS_URS_2021_02/28615573"/>
    <hyperlink ref="F147" r:id="rId18" display="https://podminky.urs.cz/item/CS_URS_2021_02/721290111"/>
    <hyperlink ref="F149" r:id="rId19" display="https://podminky.urs.cz/item/CS_URS_2021_02/998721102"/>
    <hyperlink ref="F151" r:id="rId20" display="https://podminky.urs.cz/item/CS_URS_2021_02/998721181"/>
    <hyperlink ref="F155" r:id="rId21" display="https://podminky.urs.cz/item/CS_URS_2021_02/722130801"/>
    <hyperlink ref="F157" r:id="rId22" display="https://podminky.urs.cz/item/CS_URS_2021_02/722174021"/>
    <hyperlink ref="F159" r:id="rId23" display="https://podminky.urs.cz/item/CS_URS_2021_02/722174022"/>
    <hyperlink ref="F161" r:id="rId24" display="https://podminky.urs.cz/item/CS_URS_2021_02/722174023"/>
    <hyperlink ref="F163" r:id="rId25" display="https://podminky.urs.cz/item/CS_URS_2021_02/722181231"/>
    <hyperlink ref="F168" r:id="rId26" display="https://podminky.urs.cz/item/CS_URS_2021_02/722181232"/>
    <hyperlink ref="F172" r:id="rId27" display="https://podminky.urs.cz/item/CS_URS_2021_02/722190401"/>
    <hyperlink ref="F174" r:id="rId28" display="https://podminky.urs.cz/item/CS_URS_2021_02/55190005"/>
    <hyperlink ref="F176" r:id="rId29" display="https://podminky.urs.cz/item/CS_URS_2021_02/722220151"/>
    <hyperlink ref="F178" r:id="rId30" display="https://podminky.urs.cz/item/CS_URS_2021_02/722220161"/>
    <hyperlink ref="F181" r:id="rId31" display="https://podminky.urs.cz/item/CS_URS_2021_02/722232011"/>
    <hyperlink ref="F183" r:id="rId32" display="https://podminky.urs.cz/item/CS_URS_2021_02/722232012"/>
    <hyperlink ref="F186" r:id="rId33" display="https://podminky.urs.cz/item/CS_URS_2021_02/722239102"/>
    <hyperlink ref="F188" r:id="rId34" display="https://podminky.urs.cz/item/CS_URS_2021_02/722262211"/>
    <hyperlink ref="F190" r:id="rId35" display="https://podminky.urs.cz/item/CS_URS_2021_02/722290226"/>
    <hyperlink ref="F192" r:id="rId36" display="https://podminky.urs.cz/item/CS_URS_2021_02/722290822"/>
    <hyperlink ref="F194" r:id="rId37" display="https://podminky.urs.cz/item/CS_URS_2021_02/998722102"/>
    <hyperlink ref="F196" r:id="rId38" display="https://podminky.urs.cz/item/CS_URS_2021_02/998722181"/>
    <hyperlink ref="F199" r:id="rId39" display="https://podminky.urs.cz/item/CS_URS_2021_02/721226512"/>
    <hyperlink ref="F201" r:id="rId40" display="https://podminky.urs.cz/item/CS_URS_2021_02/725110814"/>
    <hyperlink ref="F203" r:id="rId41" display="https://podminky.urs.cz/item/CS_URS_2021_02/725119125"/>
    <hyperlink ref="F205" r:id="rId42" display="https://podminky.urs.cz/item/CS_URS_2021_02/64236091"/>
    <hyperlink ref="F207" r:id="rId43" display="https://podminky.urs.cz/item/CS_URS_2021_02/725210821"/>
    <hyperlink ref="F209" r:id="rId44" display="https://podminky.urs.cz/item/CS_URS_2021_02/725219102"/>
    <hyperlink ref="F211" r:id="rId45" display="https://podminky.urs.cz/item/CS_URS_2021_02/64211005"/>
    <hyperlink ref="F213" r:id="rId46" display="https://podminky.urs.cz/item/CS_URS_2021_02/725219102"/>
    <hyperlink ref="F215" r:id="rId47" display="https://podminky.urs.cz/item/CS_URS_2021_02/64221042"/>
    <hyperlink ref="F217" r:id="rId48" display="https://podminky.urs.cz/item/CS_URS_2021_02/725220831"/>
    <hyperlink ref="F219" r:id="rId49" display="https://podminky.urs.cz/item/CS_URS_2021_02/725243902"/>
    <hyperlink ref="F221" r:id="rId50" display="https://podminky.urs.cz/item/CS_URS_2021_02/55484431"/>
    <hyperlink ref="F223" r:id="rId51" display="https://podminky.urs.cz/item/CS_URS_2021_02/64293851"/>
    <hyperlink ref="F225" r:id="rId52" display="https://podminky.urs.cz/item/CS_URS_2021_02/725310821"/>
    <hyperlink ref="F227" r:id="rId53" display="https://podminky.urs.cz/item/CS_URS_2021_02/725524800"/>
    <hyperlink ref="F229" r:id="rId54" display="https://podminky.urs.cz/item/CS_URS_2021_02/725530823"/>
    <hyperlink ref="F231" r:id="rId55" display="https://podminky.urs.cz/item/CS_URS_2021_02/725539206"/>
    <hyperlink ref="F233" r:id="rId56" display="https://podminky.urs.cz/item/CS_URS_2021_02/48438693"/>
    <hyperlink ref="F235" r:id="rId57" display="https://podminky.urs.cz/item/CS_URS_2021_02/725590812"/>
    <hyperlink ref="F238" r:id="rId58" display="https://podminky.urs.cz/item/CS_URS_2021_02/725820801"/>
    <hyperlink ref="F240" r:id="rId59" display="https://podminky.urs.cz/item/CS_URS_2021_02/725821321"/>
    <hyperlink ref="F242" r:id="rId60" display="https://podminky.urs.cz/item/CS_URS_2021_02/725829131"/>
    <hyperlink ref="F244" r:id="rId61" display="https://podminky.urs.cz/item/CS_URS_2021_02/55144047"/>
    <hyperlink ref="F246" r:id="rId62" display="https://podminky.urs.cz/item/CS_URS_2021_02/725840860"/>
    <hyperlink ref="F248" r:id="rId63" display="https://podminky.urs.cz/item/CS_URS_2021_02/725841332"/>
    <hyperlink ref="F250" r:id="rId64" display="https://podminky.urs.cz/item/CS_URS_2021_02/725860811"/>
    <hyperlink ref="F252" r:id="rId65" display="https://podminky.urs.cz/item/CS_URS_2021_02/725861102"/>
    <hyperlink ref="F254" r:id="rId66" display="https://podminky.urs.cz/item/CS_URS_2021_02/725865312"/>
    <hyperlink ref="F256" r:id="rId67" display="https://podminky.urs.cz/item/CS_URS_2021_02/725869203"/>
    <hyperlink ref="F258" r:id="rId68" display="https://podminky.urs.cz/item/CS_URS_2021_02/55161101"/>
    <hyperlink ref="F260" r:id="rId69" display="https://podminky.urs.cz/item/CS_URS_2021_02/725980123"/>
    <hyperlink ref="F262" r:id="rId70" display="https://podminky.urs.cz/item/CS_URS_2021_02/998725102"/>
    <hyperlink ref="F264" r:id="rId71" display="https://podminky.urs.cz/item/CS_URS_2021_02/998725181"/>
    <hyperlink ref="F267" r:id="rId72" display="https://podminky.urs.cz/item/CS_URS_2021_02/726111031"/>
    <hyperlink ref="F269" r:id="rId73" display="https://podminky.urs.cz/item/CS_URS_2021_02/998726112"/>
    <hyperlink ref="F271" r:id="rId74" display="https://podminky.urs.cz/item/CS_URS_2021_02/998726181"/>
    <hyperlink ref="F274" r:id="rId75" display="https://podminky.urs.cz/item/CS_URS_2021_02/HZS24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Opravy bytových jednotek OŘ Brno - VB ŽST Třešť čp.503</v>
      </c>
      <c r="F7" s="145"/>
      <c r="G7" s="145"/>
      <c r="H7" s="145"/>
      <c r="L7" s="22"/>
    </row>
    <row r="8">
      <c r="B8" s="22"/>
      <c r="D8" s="145" t="s">
        <v>116</v>
      </c>
      <c r="L8" s="22"/>
    </row>
    <row r="9" s="1" customFormat="1" ht="16.5" customHeight="1">
      <c r="B9" s="22"/>
      <c r="E9" s="146" t="s">
        <v>117</v>
      </c>
      <c r="F9" s="1"/>
      <c r="G9" s="1"/>
      <c r="H9" s="1"/>
      <c r="L9" s="22"/>
    </row>
    <row r="10" s="1" customFormat="1" ht="12" customHeight="1">
      <c r="B10" s="22"/>
      <c r="D10" s="145" t="s">
        <v>118</v>
      </c>
      <c r="L10" s="22"/>
    </row>
    <row r="11" s="2" customFormat="1" ht="16.5" customHeight="1">
      <c r="A11" s="40"/>
      <c r="B11" s="46"/>
      <c r="C11" s="40"/>
      <c r="D11" s="40"/>
      <c r="E11" s="147" t="s">
        <v>119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1218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3. 8. 2021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5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29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1"/>
      <c r="B31" s="152"/>
      <c r="C31" s="151"/>
      <c r="D31" s="151"/>
      <c r="E31" s="153" t="s">
        <v>122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ROUND(J100,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46</v>
      </c>
      <c r="E37" s="145" t="s">
        <v>47</v>
      </c>
      <c r="F37" s="159">
        <f>ROUND((SUM(BE100:BE191)),  2)</f>
        <v>0</v>
      </c>
      <c r="G37" s="40"/>
      <c r="H37" s="40"/>
      <c r="I37" s="160">
        <v>0.20999999999999999</v>
      </c>
      <c r="J37" s="159">
        <f>ROUND(((SUM(BE100:BE191))*I37),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48</v>
      </c>
      <c r="F38" s="159">
        <f>ROUND((SUM(BF100:BF191)),  2)</f>
        <v>0</v>
      </c>
      <c r="G38" s="40"/>
      <c r="H38" s="40"/>
      <c r="I38" s="160">
        <v>0.14999999999999999</v>
      </c>
      <c r="J38" s="159">
        <f>ROUND(((SUM(BF100:BF191))*I38),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ROUND((SUM(BG100:BG191)),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50</v>
      </c>
      <c r="F40" s="159">
        <f>ROUND((SUM(BH100:BH191)),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51</v>
      </c>
      <c r="F41" s="159">
        <f>ROUND((SUM(BI100:BI191)),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123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Opravy bytových jednotek OŘ Brno - VB ŽST Třešť čp.503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116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117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119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03 - Ústřední topení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 Třešť</v>
      </c>
      <c r="G60" s="42"/>
      <c r="H60" s="42"/>
      <c r="I60" s="34" t="s">
        <v>23</v>
      </c>
      <c r="J60" s="74" t="str">
        <f>IF(J16="","",J16)</f>
        <v>3. 8. 2021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Správa železniční dopravní cesty</v>
      </c>
      <c r="G62" s="42"/>
      <c r="H62" s="42"/>
      <c r="I62" s="34" t="s">
        <v>33</v>
      </c>
      <c r="J62" s="38" t="str">
        <f>E25</f>
        <v>APREA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124</v>
      </c>
      <c r="D65" s="175"/>
      <c r="E65" s="175"/>
      <c r="F65" s="175"/>
      <c r="G65" s="175"/>
      <c r="H65" s="175"/>
      <c r="I65" s="175"/>
      <c r="J65" s="176" t="s">
        <v>125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J100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126</v>
      </c>
    </row>
    <row r="68" s="9" customFormat="1" ht="24.96" customHeight="1">
      <c r="A68" s="9"/>
      <c r="B68" s="178"/>
      <c r="C68" s="179"/>
      <c r="D68" s="180" t="s">
        <v>127</v>
      </c>
      <c r="E68" s="181"/>
      <c r="F68" s="181"/>
      <c r="G68" s="181"/>
      <c r="H68" s="181"/>
      <c r="I68" s="181"/>
      <c r="J68" s="182">
        <f>J101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134</v>
      </c>
      <c r="E69" s="186"/>
      <c r="F69" s="186"/>
      <c r="G69" s="186"/>
      <c r="H69" s="186"/>
      <c r="I69" s="186"/>
      <c r="J69" s="187">
        <f>J102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135</v>
      </c>
      <c r="E70" s="186"/>
      <c r="F70" s="186"/>
      <c r="G70" s="186"/>
      <c r="H70" s="186"/>
      <c r="I70" s="186"/>
      <c r="J70" s="187">
        <f>J112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136</v>
      </c>
      <c r="E71" s="181"/>
      <c r="F71" s="181"/>
      <c r="G71" s="181"/>
      <c r="H71" s="181"/>
      <c r="I71" s="181"/>
      <c r="J71" s="182">
        <f>J113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26"/>
      <c r="D72" s="185" t="s">
        <v>1219</v>
      </c>
      <c r="E72" s="186"/>
      <c r="F72" s="186"/>
      <c r="G72" s="186"/>
      <c r="H72" s="186"/>
      <c r="I72" s="186"/>
      <c r="J72" s="187">
        <f>J114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6"/>
      <c r="D73" s="185" t="s">
        <v>1220</v>
      </c>
      <c r="E73" s="186"/>
      <c r="F73" s="186"/>
      <c r="G73" s="186"/>
      <c r="H73" s="186"/>
      <c r="I73" s="186"/>
      <c r="J73" s="187">
        <f>J128</f>
        <v>0</v>
      </c>
      <c r="K73" s="126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6"/>
      <c r="D74" s="185" t="s">
        <v>1221</v>
      </c>
      <c r="E74" s="186"/>
      <c r="F74" s="186"/>
      <c r="G74" s="186"/>
      <c r="H74" s="186"/>
      <c r="I74" s="186"/>
      <c r="J74" s="187">
        <f>J148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6"/>
      <c r="D75" s="185" t="s">
        <v>1222</v>
      </c>
      <c r="E75" s="186"/>
      <c r="F75" s="186"/>
      <c r="G75" s="186"/>
      <c r="H75" s="186"/>
      <c r="I75" s="186"/>
      <c r="J75" s="187">
        <f>J170</f>
        <v>0</v>
      </c>
      <c r="K75" s="126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8"/>
      <c r="C76" s="179"/>
      <c r="D76" s="180" t="s">
        <v>898</v>
      </c>
      <c r="E76" s="181"/>
      <c r="F76" s="181"/>
      <c r="G76" s="181"/>
      <c r="H76" s="181"/>
      <c r="I76" s="181"/>
      <c r="J76" s="182">
        <f>J187</f>
        <v>0</v>
      </c>
      <c r="K76" s="179"/>
      <c r="L76" s="18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149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2" t="str">
        <f>E7</f>
        <v>Opravy bytových jednotek OŘ Brno - VB ŽST Třešť čp.503</v>
      </c>
      <c r="F86" s="34"/>
      <c r="G86" s="34"/>
      <c r="H86" s="34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116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1" customFormat="1" ht="16.5" customHeight="1">
      <c r="B88" s="23"/>
      <c r="C88" s="24"/>
      <c r="D88" s="24"/>
      <c r="E88" s="172" t="s">
        <v>117</v>
      </c>
      <c r="F88" s="24"/>
      <c r="G88" s="24"/>
      <c r="H88" s="24"/>
      <c r="I88" s="24"/>
      <c r="J88" s="24"/>
      <c r="K88" s="24"/>
      <c r="L88" s="22"/>
    </row>
    <row r="89" s="1" customFormat="1" ht="12" customHeight="1">
      <c r="B89" s="23"/>
      <c r="C89" s="34" t="s">
        <v>118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2" customFormat="1" ht="16.5" customHeight="1">
      <c r="A90" s="40"/>
      <c r="B90" s="41"/>
      <c r="C90" s="42"/>
      <c r="D90" s="42"/>
      <c r="E90" s="173" t="s">
        <v>119</v>
      </c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120</v>
      </c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E13</f>
        <v>03 - Ústřední topení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F16</f>
        <v xml:space="preserve"> Třešť</v>
      </c>
      <c r="G94" s="42"/>
      <c r="H94" s="42"/>
      <c r="I94" s="34" t="s">
        <v>23</v>
      </c>
      <c r="J94" s="74" t="str">
        <f>IF(J16="","",J16)</f>
        <v>3. 8. 2021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25</v>
      </c>
      <c r="D96" s="42"/>
      <c r="E96" s="42"/>
      <c r="F96" s="29" t="str">
        <f>E19</f>
        <v>Správa železniční dopravní cesty</v>
      </c>
      <c r="G96" s="42"/>
      <c r="H96" s="42"/>
      <c r="I96" s="34" t="s">
        <v>33</v>
      </c>
      <c r="J96" s="38" t="str">
        <f>E25</f>
        <v>APREA s.r.o.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31</v>
      </c>
      <c r="D97" s="42"/>
      <c r="E97" s="42"/>
      <c r="F97" s="29" t="str">
        <f>IF(E22="","",E22)</f>
        <v>Vyplň údaj</v>
      </c>
      <c r="G97" s="42"/>
      <c r="H97" s="42"/>
      <c r="I97" s="34" t="s">
        <v>38</v>
      </c>
      <c r="J97" s="38" t="str">
        <f>E28</f>
        <v xml:space="preserve"> </v>
      </c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89"/>
      <c r="B99" s="190"/>
      <c r="C99" s="191" t="s">
        <v>150</v>
      </c>
      <c r="D99" s="192" t="s">
        <v>61</v>
      </c>
      <c r="E99" s="192" t="s">
        <v>57</v>
      </c>
      <c r="F99" s="192" t="s">
        <v>58</v>
      </c>
      <c r="G99" s="192" t="s">
        <v>151</v>
      </c>
      <c r="H99" s="192" t="s">
        <v>152</v>
      </c>
      <c r="I99" s="192" t="s">
        <v>153</v>
      </c>
      <c r="J99" s="192" t="s">
        <v>125</v>
      </c>
      <c r="K99" s="193" t="s">
        <v>154</v>
      </c>
      <c r="L99" s="194"/>
      <c r="M99" s="94" t="s">
        <v>19</v>
      </c>
      <c r="N99" s="95" t="s">
        <v>46</v>
      </c>
      <c r="O99" s="95" t="s">
        <v>155</v>
      </c>
      <c r="P99" s="95" t="s">
        <v>156</v>
      </c>
      <c r="Q99" s="95" t="s">
        <v>157</v>
      </c>
      <c r="R99" s="95" t="s">
        <v>158</v>
      </c>
      <c r="S99" s="95" t="s">
        <v>159</v>
      </c>
      <c r="T99" s="96" t="s">
        <v>160</v>
      </c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</row>
    <row r="100" s="2" customFormat="1" ht="22.8" customHeight="1">
      <c r="A100" s="40"/>
      <c r="B100" s="41"/>
      <c r="C100" s="101" t="s">
        <v>161</v>
      </c>
      <c r="D100" s="42"/>
      <c r="E100" s="42"/>
      <c r="F100" s="42"/>
      <c r="G100" s="42"/>
      <c r="H100" s="42"/>
      <c r="I100" s="42"/>
      <c r="J100" s="195">
        <f>BK100</f>
        <v>0</v>
      </c>
      <c r="K100" s="42"/>
      <c r="L100" s="46"/>
      <c r="M100" s="97"/>
      <c r="N100" s="196"/>
      <c r="O100" s="98"/>
      <c r="P100" s="197">
        <f>P101+P113+P187</f>
        <v>0</v>
      </c>
      <c r="Q100" s="98"/>
      <c r="R100" s="197">
        <f>R101+R113+R187</f>
        <v>0.3407</v>
      </c>
      <c r="S100" s="98"/>
      <c r="T100" s="198">
        <f>T101+T113+T187</f>
        <v>0.22625000000000001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75</v>
      </c>
      <c r="AU100" s="19" t="s">
        <v>126</v>
      </c>
      <c r="BK100" s="199">
        <f>BK101+BK113+BK187</f>
        <v>0</v>
      </c>
    </row>
    <row r="101" s="12" customFormat="1" ht="25.92" customHeight="1">
      <c r="A101" s="12"/>
      <c r="B101" s="200"/>
      <c r="C101" s="201"/>
      <c r="D101" s="202" t="s">
        <v>75</v>
      </c>
      <c r="E101" s="203" t="s">
        <v>162</v>
      </c>
      <c r="F101" s="203" t="s">
        <v>163</v>
      </c>
      <c r="G101" s="201"/>
      <c r="H101" s="201"/>
      <c r="I101" s="204"/>
      <c r="J101" s="205">
        <f>BK101</f>
        <v>0</v>
      </c>
      <c r="K101" s="201"/>
      <c r="L101" s="206"/>
      <c r="M101" s="207"/>
      <c r="N101" s="208"/>
      <c r="O101" s="208"/>
      <c r="P101" s="209">
        <f>P102+P112</f>
        <v>0</v>
      </c>
      <c r="Q101" s="208"/>
      <c r="R101" s="209">
        <f>R102+R112</f>
        <v>0</v>
      </c>
      <c r="S101" s="208"/>
      <c r="T101" s="210">
        <f>T102+T112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83</v>
      </c>
      <c r="AT101" s="212" t="s">
        <v>75</v>
      </c>
      <c r="AU101" s="212" t="s">
        <v>76</v>
      </c>
      <c r="AY101" s="211" t="s">
        <v>164</v>
      </c>
      <c r="BK101" s="213">
        <f>BK102+BK112</f>
        <v>0</v>
      </c>
    </row>
    <row r="102" s="12" customFormat="1" ht="22.8" customHeight="1">
      <c r="A102" s="12"/>
      <c r="B102" s="200"/>
      <c r="C102" s="201"/>
      <c r="D102" s="202" t="s">
        <v>75</v>
      </c>
      <c r="E102" s="214" t="s">
        <v>345</v>
      </c>
      <c r="F102" s="214" t="s">
        <v>346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SUM(P103:P111)</f>
        <v>0</v>
      </c>
      <c r="Q102" s="208"/>
      <c r="R102" s="209">
        <f>SUM(R103:R111)</f>
        <v>0</v>
      </c>
      <c r="S102" s="208"/>
      <c r="T102" s="210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83</v>
      </c>
      <c r="AT102" s="212" t="s">
        <v>75</v>
      </c>
      <c r="AU102" s="212" t="s">
        <v>83</v>
      </c>
      <c r="AY102" s="211" t="s">
        <v>164</v>
      </c>
      <c r="BK102" s="213">
        <f>SUM(BK103:BK111)</f>
        <v>0</v>
      </c>
    </row>
    <row r="103" s="2" customFormat="1" ht="37.8" customHeight="1">
      <c r="A103" s="40"/>
      <c r="B103" s="41"/>
      <c r="C103" s="216" t="s">
        <v>83</v>
      </c>
      <c r="D103" s="216" t="s">
        <v>167</v>
      </c>
      <c r="E103" s="217" t="s">
        <v>347</v>
      </c>
      <c r="F103" s="218" t="s">
        <v>348</v>
      </c>
      <c r="G103" s="219" t="s">
        <v>349</v>
      </c>
      <c r="H103" s="220">
        <v>0.22600000000000001</v>
      </c>
      <c r="I103" s="221"/>
      <c r="J103" s="222">
        <f>ROUND(I103*H103,2)</f>
        <v>0</v>
      </c>
      <c r="K103" s="218" t="s">
        <v>171</v>
      </c>
      <c r="L103" s="46"/>
      <c r="M103" s="223" t="s">
        <v>19</v>
      </c>
      <c r="N103" s="224" t="s">
        <v>48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172</v>
      </c>
      <c r="AT103" s="227" t="s">
        <v>167</v>
      </c>
      <c r="AU103" s="227" t="s">
        <v>88</v>
      </c>
      <c r="AY103" s="19" t="s">
        <v>164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88</v>
      </c>
      <c r="BK103" s="228">
        <f>ROUND(I103*H103,2)</f>
        <v>0</v>
      </c>
      <c r="BL103" s="19" t="s">
        <v>172</v>
      </c>
      <c r="BM103" s="227" t="s">
        <v>1223</v>
      </c>
    </row>
    <row r="104" s="2" customFormat="1">
      <c r="A104" s="40"/>
      <c r="B104" s="41"/>
      <c r="C104" s="42"/>
      <c r="D104" s="229" t="s">
        <v>174</v>
      </c>
      <c r="E104" s="42"/>
      <c r="F104" s="230" t="s">
        <v>351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174</v>
      </c>
      <c r="AU104" s="19" t="s">
        <v>88</v>
      </c>
    </row>
    <row r="105" s="2" customFormat="1" ht="33" customHeight="1">
      <c r="A105" s="40"/>
      <c r="B105" s="41"/>
      <c r="C105" s="216" t="s">
        <v>88</v>
      </c>
      <c r="D105" s="216" t="s">
        <v>167</v>
      </c>
      <c r="E105" s="217" t="s">
        <v>353</v>
      </c>
      <c r="F105" s="218" t="s">
        <v>354</v>
      </c>
      <c r="G105" s="219" t="s">
        <v>349</v>
      </c>
      <c r="H105" s="220">
        <v>0.22600000000000001</v>
      </c>
      <c r="I105" s="221"/>
      <c r="J105" s="222">
        <f>ROUND(I105*H105,2)</f>
        <v>0</v>
      </c>
      <c r="K105" s="218" t="s">
        <v>171</v>
      </c>
      <c r="L105" s="46"/>
      <c r="M105" s="223" t="s">
        <v>19</v>
      </c>
      <c r="N105" s="224" t="s">
        <v>48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172</v>
      </c>
      <c r="AT105" s="227" t="s">
        <v>167</v>
      </c>
      <c r="AU105" s="227" t="s">
        <v>88</v>
      </c>
      <c r="AY105" s="19" t="s">
        <v>164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88</v>
      </c>
      <c r="BK105" s="228">
        <f>ROUND(I105*H105,2)</f>
        <v>0</v>
      </c>
      <c r="BL105" s="19" t="s">
        <v>172</v>
      </c>
      <c r="BM105" s="227" t="s">
        <v>1224</v>
      </c>
    </row>
    <row r="106" s="2" customFormat="1">
      <c r="A106" s="40"/>
      <c r="B106" s="41"/>
      <c r="C106" s="42"/>
      <c r="D106" s="229" t="s">
        <v>174</v>
      </c>
      <c r="E106" s="42"/>
      <c r="F106" s="230" t="s">
        <v>356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174</v>
      </c>
      <c r="AU106" s="19" t="s">
        <v>88</v>
      </c>
    </row>
    <row r="107" s="2" customFormat="1" ht="44.25" customHeight="1">
      <c r="A107" s="40"/>
      <c r="B107" s="41"/>
      <c r="C107" s="216" t="s">
        <v>93</v>
      </c>
      <c r="D107" s="216" t="s">
        <v>167</v>
      </c>
      <c r="E107" s="217" t="s">
        <v>358</v>
      </c>
      <c r="F107" s="218" t="s">
        <v>359</v>
      </c>
      <c r="G107" s="219" t="s">
        <v>349</v>
      </c>
      <c r="H107" s="220">
        <v>2.0339999999999998</v>
      </c>
      <c r="I107" s="221"/>
      <c r="J107" s="222">
        <f>ROUND(I107*H107,2)</f>
        <v>0</v>
      </c>
      <c r="K107" s="218" t="s">
        <v>171</v>
      </c>
      <c r="L107" s="46"/>
      <c r="M107" s="223" t="s">
        <v>19</v>
      </c>
      <c r="N107" s="224" t="s">
        <v>48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172</v>
      </c>
      <c r="AT107" s="227" t="s">
        <v>167</v>
      </c>
      <c r="AU107" s="227" t="s">
        <v>88</v>
      </c>
      <c r="AY107" s="19" t="s">
        <v>164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88</v>
      </c>
      <c r="BK107" s="228">
        <f>ROUND(I107*H107,2)</f>
        <v>0</v>
      </c>
      <c r="BL107" s="19" t="s">
        <v>172</v>
      </c>
      <c r="BM107" s="227" t="s">
        <v>1225</v>
      </c>
    </row>
    <row r="108" s="2" customFormat="1">
      <c r="A108" s="40"/>
      <c r="B108" s="41"/>
      <c r="C108" s="42"/>
      <c r="D108" s="229" t="s">
        <v>174</v>
      </c>
      <c r="E108" s="42"/>
      <c r="F108" s="230" t="s">
        <v>361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174</v>
      </c>
      <c r="AU108" s="19" t="s">
        <v>88</v>
      </c>
    </row>
    <row r="109" s="13" customFormat="1">
      <c r="A109" s="13"/>
      <c r="B109" s="234"/>
      <c r="C109" s="235"/>
      <c r="D109" s="236" t="s">
        <v>176</v>
      </c>
      <c r="E109" s="235"/>
      <c r="F109" s="238" t="s">
        <v>1226</v>
      </c>
      <c r="G109" s="235"/>
      <c r="H109" s="239">
        <v>2.0339999999999998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176</v>
      </c>
      <c r="AU109" s="245" t="s">
        <v>88</v>
      </c>
      <c r="AV109" s="13" t="s">
        <v>88</v>
      </c>
      <c r="AW109" s="13" t="s">
        <v>4</v>
      </c>
      <c r="AX109" s="13" t="s">
        <v>83</v>
      </c>
      <c r="AY109" s="245" t="s">
        <v>164</v>
      </c>
    </row>
    <row r="110" s="2" customFormat="1" ht="44.25" customHeight="1">
      <c r="A110" s="40"/>
      <c r="B110" s="41"/>
      <c r="C110" s="216" t="s">
        <v>172</v>
      </c>
      <c r="D110" s="216" t="s">
        <v>167</v>
      </c>
      <c r="E110" s="217" t="s">
        <v>364</v>
      </c>
      <c r="F110" s="218" t="s">
        <v>365</v>
      </c>
      <c r="G110" s="219" t="s">
        <v>349</v>
      </c>
      <c r="H110" s="220">
        <v>0.22600000000000001</v>
      </c>
      <c r="I110" s="221"/>
      <c r="J110" s="222">
        <f>ROUND(I110*H110,2)</f>
        <v>0</v>
      </c>
      <c r="K110" s="218" t="s">
        <v>171</v>
      </c>
      <c r="L110" s="46"/>
      <c r="M110" s="223" t="s">
        <v>19</v>
      </c>
      <c r="N110" s="224" t="s">
        <v>48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172</v>
      </c>
      <c r="AT110" s="227" t="s">
        <v>167</v>
      </c>
      <c r="AU110" s="227" t="s">
        <v>88</v>
      </c>
      <c r="AY110" s="19" t="s">
        <v>164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88</v>
      </c>
      <c r="BK110" s="228">
        <f>ROUND(I110*H110,2)</f>
        <v>0</v>
      </c>
      <c r="BL110" s="19" t="s">
        <v>172</v>
      </c>
      <c r="BM110" s="227" t="s">
        <v>1227</v>
      </c>
    </row>
    <row r="111" s="2" customFormat="1">
      <c r="A111" s="40"/>
      <c r="B111" s="41"/>
      <c r="C111" s="42"/>
      <c r="D111" s="229" t="s">
        <v>174</v>
      </c>
      <c r="E111" s="42"/>
      <c r="F111" s="230" t="s">
        <v>367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174</v>
      </c>
      <c r="AU111" s="19" t="s">
        <v>88</v>
      </c>
    </row>
    <row r="112" s="12" customFormat="1" ht="22.8" customHeight="1">
      <c r="A112" s="12"/>
      <c r="B112" s="200"/>
      <c r="C112" s="201"/>
      <c r="D112" s="202" t="s">
        <v>75</v>
      </c>
      <c r="E112" s="214" t="s">
        <v>368</v>
      </c>
      <c r="F112" s="214" t="s">
        <v>369</v>
      </c>
      <c r="G112" s="201"/>
      <c r="H112" s="201"/>
      <c r="I112" s="204"/>
      <c r="J112" s="215">
        <f>BK112</f>
        <v>0</v>
      </c>
      <c r="K112" s="201"/>
      <c r="L112" s="206"/>
      <c r="M112" s="207"/>
      <c r="N112" s="208"/>
      <c r="O112" s="208"/>
      <c r="P112" s="209">
        <v>0</v>
      </c>
      <c r="Q112" s="208"/>
      <c r="R112" s="209">
        <v>0</v>
      </c>
      <c r="S112" s="208"/>
      <c r="T112" s="210"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1" t="s">
        <v>83</v>
      </c>
      <c r="AT112" s="212" t="s">
        <v>75</v>
      </c>
      <c r="AU112" s="212" t="s">
        <v>83</v>
      </c>
      <c r="AY112" s="211" t="s">
        <v>164</v>
      </c>
      <c r="BK112" s="213">
        <v>0</v>
      </c>
    </row>
    <row r="113" s="12" customFormat="1" ht="25.92" customHeight="1">
      <c r="A113" s="12"/>
      <c r="B113" s="200"/>
      <c r="C113" s="201"/>
      <c r="D113" s="202" t="s">
        <v>75</v>
      </c>
      <c r="E113" s="203" t="s">
        <v>375</v>
      </c>
      <c r="F113" s="203" t="s">
        <v>376</v>
      </c>
      <c r="G113" s="201"/>
      <c r="H113" s="201"/>
      <c r="I113" s="204"/>
      <c r="J113" s="205">
        <f>BK113</f>
        <v>0</v>
      </c>
      <c r="K113" s="201"/>
      <c r="L113" s="206"/>
      <c r="M113" s="207"/>
      <c r="N113" s="208"/>
      <c r="O113" s="208"/>
      <c r="P113" s="209">
        <f>P114+P128+P148+P170</f>
        <v>0</v>
      </c>
      <c r="Q113" s="208"/>
      <c r="R113" s="209">
        <f>R114+R128+R148+R170</f>
        <v>0.3407</v>
      </c>
      <c r="S113" s="208"/>
      <c r="T113" s="210">
        <f>T114+T128+T148+T170</f>
        <v>0.22625000000000001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1" t="s">
        <v>88</v>
      </c>
      <c r="AT113" s="212" t="s">
        <v>75</v>
      </c>
      <c r="AU113" s="212" t="s">
        <v>76</v>
      </c>
      <c r="AY113" s="211" t="s">
        <v>164</v>
      </c>
      <c r="BK113" s="213">
        <f>BK114+BK128+BK148+BK170</f>
        <v>0</v>
      </c>
    </row>
    <row r="114" s="12" customFormat="1" ht="22.8" customHeight="1">
      <c r="A114" s="12"/>
      <c r="B114" s="200"/>
      <c r="C114" s="201"/>
      <c r="D114" s="202" t="s">
        <v>75</v>
      </c>
      <c r="E114" s="214" t="s">
        <v>1228</v>
      </c>
      <c r="F114" s="214" t="s">
        <v>1229</v>
      </c>
      <c r="G114" s="201"/>
      <c r="H114" s="201"/>
      <c r="I114" s="204"/>
      <c r="J114" s="215">
        <f>BK114</f>
        <v>0</v>
      </c>
      <c r="K114" s="201"/>
      <c r="L114" s="206"/>
      <c r="M114" s="207"/>
      <c r="N114" s="208"/>
      <c r="O114" s="208"/>
      <c r="P114" s="209">
        <f>SUM(P115:P127)</f>
        <v>0</v>
      </c>
      <c r="Q114" s="208"/>
      <c r="R114" s="209">
        <f>SUM(R115:R127)</f>
        <v>0.028170000000000001</v>
      </c>
      <c r="S114" s="208"/>
      <c r="T114" s="210">
        <f>SUM(T115:T127)</f>
        <v>0.22625000000000001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1" t="s">
        <v>88</v>
      </c>
      <c r="AT114" s="212" t="s">
        <v>75</v>
      </c>
      <c r="AU114" s="212" t="s">
        <v>83</v>
      </c>
      <c r="AY114" s="211" t="s">
        <v>164</v>
      </c>
      <c r="BK114" s="213">
        <f>SUM(BK115:BK127)</f>
        <v>0</v>
      </c>
    </row>
    <row r="115" s="2" customFormat="1" ht="24.15" customHeight="1">
      <c r="A115" s="40"/>
      <c r="B115" s="41"/>
      <c r="C115" s="216" t="s">
        <v>227</v>
      </c>
      <c r="D115" s="216" t="s">
        <v>167</v>
      </c>
      <c r="E115" s="217" t="s">
        <v>1230</v>
      </c>
      <c r="F115" s="218" t="s">
        <v>1231</v>
      </c>
      <c r="G115" s="219" t="s">
        <v>246</v>
      </c>
      <c r="H115" s="220">
        <v>1</v>
      </c>
      <c r="I115" s="221"/>
      <c r="J115" s="222">
        <f>ROUND(I115*H115,2)</f>
        <v>0</v>
      </c>
      <c r="K115" s="218" t="s">
        <v>171</v>
      </c>
      <c r="L115" s="46"/>
      <c r="M115" s="223" t="s">
        <v>19</v>
      </c>
      <c r="N115" s="224" t="s">
        <v>48</v>
      </c>
      <c r="O115" s="86"/>
      <c r="P115" s="225">
        <f>O115*H115</f>
        <v>0</v>
      </c>
      <c r="Q115" s="225">
        <v>0.00017000000000000001</v>
      </c>
      <c r="R115" s="225">
        <f>Q115*H115</f>
        <v>0.00017000000000000001</v>
      </c>
      <c r="S115" s="225">
        <v>0.22625000000000001</v>
      </c>
      <c r="T115" s="226">
        <f>S115*H115</f>
        <v>0.22625000000000001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311</v>
      </c>
      <c r="AT115" s="227" t="s">
        <v>167</v>
      </c>
      <c r="AU115" s="227" t="s">
        <v>88</v>
      </c>
      <c r="AY115" s="19" t="s">
        <v>164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88</v>
      </c>
      <c r="BK115" s="228">
        <f>ROUND(I115*H115,2)</f>
        <v>0</v>
      </c>
      <c r="BL115" s="19" t="s">
        <v>311</v>
      </c>
      <c r="BM115" s="227" t="s">
        <v>1232</v>
      </c>
    </row>
    <row r="116" s="2" customFormat="1">
      <c r="A116" s="40"/>
      <c r="B116" s="41"/>
      <c r="C116" s="42"/>
      <c r="D116" s="229" t="s">
        <v>174</v>
      </c>
      <c r="E116" s="42"/>
      <c r="F116" s="230" t="s">
        <v>1233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174</v>
      </c>
      <c r="AU116" s="19" t="s">
        <v>88</v>
      </c>
    </row>
    <row r="117" s="2" customFormat="1" ht="24.15" customHeight="1">
      <c r="A117" s="40"/>
      <c r="B117" s="41"/>
      <c r="C117" s="216" t="s">
        <v>243</v>
      </c>
      <c r="D117" s="216" t="s">
        <v>167</v>
      </c>
      <c r="E117" s="217" t="s">
        <v>1234</v>
      </c>
      <c r="F117" s="218" t="s">
        <v>1235</v>
      </c>
      <c r="G117" s="219" t="s">
        <v>1006</v>
      </c>
      <c r="H117" s="220">
        <v>1</v>
      </c>
      <c r="I117" s="221"/>
      <c r="J117" s="222">
        <f>ROUND(I117*H117,2)</f>
        <v>0</v>
      </c>
      <c r="K117" s="218" t="s">
        <v>171</v>
      </c>
      <c r="L117" s="46"/>
      <c r="M117" s="223" t="s">
        <v>19</v>
      </c>
      <c r="N117" s="224" t="s">
        <v>48</v>
      </c>
      <c r="O117" s="86"/>
      <c r="P117" s="225">
        <f>O117*H117</f>
        <v>0</v>
      </c>
      <c r="Q117" s="225">
        <v>0.02785</v>
      </c>
      <c r="R117" s="225">
        <f>Q117*H117</f>
        <v>0.02785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311</v>
      </c>
      <c r="AT117" s="227" t="s">
        <v>167</v>
      </c>
      <c r="AU117" s="227" t="s">
        <v>88</v>
      </c>
      <c r="AY117" s="19" t="s">
        <v>164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88</v>
      </c>
      <c r="BK117" s="228">
        <f>ROUND(I117*H117,2)</f>
        <v>0</v>
      </c>
      <c r="BL117" s="19" t="s">
        <v>311</v>
      </c>
      <c r="BM117" s="227" t="s">
        <v>1236</v>
      </c>
    </row>
    <row r="118" s="2" customFormat="1">
      <c r="A118" s="40"/>
      <c r="B118" s="41"/>
      <c r="C118" s="42"/>
      <c r="D118" s="229" t="s">
        <v>174</v>
      </c>
      <c r="E118" s="42"/>
      <c r="F118" s="230" t="s">
        <v>1237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174</v>
      </c>
      <c r="AU118" s="19" t="s">
        <v>88</v>
      </c>
    </row>
    <row r="119" s="2" customFormat="1" ht="24.15" customHeight="1">
      <c r="A119" s="40"/>
      <c r="B119" s="41"/>
      <c r="C119" s="216" t="s">
        <v>249</v>
      </c>
      <c r="D119" s="216" t="s">
        <v>167</v>
      </c>
      <c r="E119" s="217" t="s">
        <v>1238</v>
      </c>
      <c r="F119" s="218" t="s">
        <v>1239</v>
      </c>
      <c r="G119" s="219" t="s">
        <v>246</v>
      </c>
      <c r="H119" s="220">
        <v>1</v>
      </c>
      <c r="I119" s="221"/>
      <c r="J119" s="222">
        <f>ROUND(I119*H119,2)</f>
        <v>0</v>
      </c>
      <c r="K119" s="218" t="s">
        <v>171</v>
      </c>
      <c r="L119" s="46"/>
      <c r="M119" s="223" t="s">
        <v>19</v>
      </c>
      <c r="N119" s="224" t="s">
        <v>48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311</v>
      </c>
      <c r="AT119" s="227" t="s">
        <v>167</v>
      </c>
      <c r="AU119" s="227" t="s">
        <v>88</v>
      </c>
      <c r="AY119" s="19" t="s">
        <v>164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88</v>
      </c>
      <c r="BK119" s="228">
        <f>ROUND(I119*H119,2)</f>
        <v>0</v>
      </c>
      <c r="BL119" s="19" t="s">
        <v>311</v>
      </c>
      <c r="BM119" s="227" t="s">
        <v>1240</v>
      </c>
    </row>
    <row r="120" s="2" customFormat="1">
      <c r="A120" s="40"/>
      <c r="B120" s="41"/>
      <c r="C120" s="42"/>
      <c r="D120" s="229" t="s">
        <v>174</v>
      </c>
      <c r="E120" s="42"/>
      <c r="F120" s="230" t="s">
        <v>1241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174</v>
      </c>
      <c r="AU120" s="19" t="s">
        <v>88</v>
      </c>
    </row>
    <row r="121" s="2" customFormat="1" ht="16.5" customHeight="1">
      <c r="A121" s="40"/>
      <c r="B121" s="41"/>
      <c r="C121" s="278" t="s">
        <v>253</v>
      </c>
      <c r="D121" s="278" t="s">
        <v>250</v>
      </c>
      <c r="E121" s="279" t="s">
        <v>1242</v>
      </c>
      <c r="F121" s="280" t="s">
        <v>1243</v>
      </c>
      <c r="G121" s="281" t="s">
        <v>246</v>
      </c>
      <c r="H121" s="282">
        <v>1</v>
      </c>
      <c r="I121" s="283"/>
      <c r="J121" s="284">
        <f>ROUND(I121*H121,2)</f>
        <v>0</v>
      </c>
      <c r="K121" s="280" t="s">
        <v>19</v>
      </c>
      <c r="L121" s="285"/>
      <c r="M121" s="286" t="s">
        <v>19</v>
      </c>
      <c r="N121" s="287" t="s">
        <v>48</v>
      </c>
      <c r="O121" s="86"/>
      <c r="P121" s="225">
        <f>O121*H121</f>
        <v>0</v>
      </c>
      <c r="Q121" s="225">
        <v>0.00014999999999999999</v>
      </c>
      <c r="R121" s="225">
        <f>Q121*H121</f>
        <v>0.00014999999999999999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397</v>
      </c>
      <c r="AT121" s="227" t="s">
        <v>250</v>
      </c>
      <c r="AU121" s="227" t="s">
        <v>88</v>
      </c>
      <c r="AY121" s="19" t="s">
        <v>164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88</v>
      </c>
      <c r="BK121" s="228">
        <f>ROUND(I121*H121,2)</f>
        <v>0</v>
      </c>
      <c r="BL121" s="19" t="s">
        <v>311</v>
      </c>
      <c r="BM121" s="227" t="s">
        <v>1244</v>
      </c>
    </row>
    <row r="122" s="2" customFormat="1" ht="44.25" customHeight="1">
      <c r="A122" s="40"/>
      <c r="B122" s="41"/>
      <c r="C122" s="216" t="s">
        <v>263</v>
      </c>
      <c r="D122" s="216" t="s">
        <v>167</v>
      </c>
      <c r="E122" s="217" t="s">
        <v>1245</v>
      </c>
      <c r="F122" s="218" t="s">
        <v>1246</v>
      </c>
      <c r="G122" s="219" t="s">
        <v>349</v>
      </c>
      <c r="H122" s="220">
        <v>0.22600000000000001</v>
      </c>
      <c r="I122" s="221"/>
      <c r="J122" s="222">
        <f>ROUND(I122*H122,2)</f>
        <v>0</v>
      </c>
      <c r="K122" s="218" t="s">
        <v>171</v>
      </c>
      <c r="L122" s="46"/>
      <c r="M122" s="223" t="s">
        <v>19</v>
      </c>
      <c r="N122" s="224" t="s">
        <v>48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311</v>
      </c>
      <c r="AT122" s="227" t="s">
        <v>167</v>
      </c>
      <c r="AU122" s="227" t="s">
        <v>88</v>
      </c>
      <c r="AY122" s="19" t="s">
        <v>164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88</v>
      </c>
      <c r="BK122" s="228">
        <f>ROUND(I122*H122,2)</f>
        <v>0</v>
      </c>
      <c r="BL122" s="19" t="s">
        <v>311</v>
      </c>
      <c r="BM122" s="227" t="s">
        <v>1247</v>
      </c>
    </row>
    <row r="123" s="2" customFormat="1">
      <c r="A123" s="40"/>
      <c r="B123" s="41"/>
      <c r="C123" s="42"/>
      <c r="D123" s="229" t="s">
        <v>174</v>
      </c>
      <c r="E123" s="42"/>
      <c r="F123" s="230" t="s">
        <v>1248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174</v>
      </c>
      <c r="AU123" s="19" t="s">
        <v>88</v>
      </c>
    </row>
    <row r="124" s="2" customFormat="1" ht="44.25" customHeight="1">
      <c r="A124" s="40"/>
      <c r="B124" s="41"/>
      <c r="C124" s="216" t="s">
        <v>268</v>
      </c>
      <c r="D124" s="216" t="s">
        <v>167</v>
      </c>
      <c r="E124" s="217" t="s">
        <v>1249</v>
      </c>
      <c r="F124" s="218" t="s">
        <v>1250</v>
      </c>
      <c r="G124" s="219" t="s">
        <v>349</v>
      </c>
      <c r="H124" s="220">
        <v>0.028000000000000001</v>
      </c>
      <c r="I124" s="221"/>
      <c r="J124" s="222">
        <f>ROUND(I124*H124,2)</f>
        <v>0</v>
      </c>
      <c r="K124" s="218" t="s">
        <v>171</v>
      </c>
      <c r="L124" s="46"/>
      <c r="M124" s="223" t="s">
        <v>19</v>
      </c>
      <c r="N124" s="224" t="s">
        <v>48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311</v>
      </c>
      <c r="AT124" s="227" t="s">
        <v>167</v>
      </c>
      <c r="AU124" s="227" t="s">
        <v>88</v>
      </c>
      <c r="AY124" s="19" t="s">
        <v>164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88</v>
      </c>
      <c r="BK124" s="228">
        <f>ROUND(I124*H124,2)</f>
        <v>0</v>
      </c>
      <c r="BL124" s="19" t="s">
        <v>311</v>
      </c>
      <c r="BM124" s="227" t="s">
        <v>1251</v>
      </c>
    </row>
    <row r="125" s="2" customFormat="1">
      <c r="A125" s="40"/>
      <c r="B125" s="41"/>
      <c r="C125" s="42"/>
      <c r="D125" s="229" t="s">
        <v>174</v>
      </c>
      <c r="E125" s="42"/>
      <c r="F125" s="230" t="s">
        <v>1252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174</v>
      </c>
      <c r="AU125" s="19" t="s">
        <v>88</v>
      </c>
    </row>
    <row r="126" s="2" customFormat="1" ht="49.05" customHeight="1">
      <c r="A126" s="40"/>
      <c r="B126" s="41"/>
      <c r="C126" s="216" t="s">
        <v>275</v>
      </c>
      <c r="D126" s="216" t="s">
        <v>167</v>
      </c>
      <c r="E126" s="217" t="s">
        <v>1253</v>
      </c>
      <c r="F126" s="218" t="s">
        <v>1254</v>
      </c>
      <c r="G126" s="219" t="s">
        <v>349</v>
      </c>
      <c r="H126" s="220">
        <v>0.028000000000000001</v>
      </c>
      <c r="I126" s="221"/>
      <c r="J126" s="222">
        <f>ROUND(I126*H126,2)</f>
        <v>0</v>
      </c>
      <c r="K126" s="218" t="s">
        <v>171</v>
      </c>
      <c r="L126" s="46"/>
      <c r="M126" s="223" t="s">
        <v>19</v>
      </c>
      <c r="N126" s="224" t="s">
        <v>48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311</v>
      </c>
      <c r="AT126" s="227" t="s">
        <v>167</v>
      </c>
      <c r="AU126" s="227" t="s">
        <v>88</v>
      </c>
      <c r="AY126" s="19" t="s">
        <v>164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88</v>
      </c>
      <c r="BK126" s="228">
        <f>ROUND(I126*H126,2)</f>
        <v>0</v>
      </c>
      <c r="BL126" s="19" t="s">
        <v>311</v>
      </c>
      <c r="BM126" s="227" t="s">
        <v>1255</v>
      </c>
    </row>
    <row r="127" s="2" customFormat="1">
      <c r="A127" s="40"/>
      <c r="B127" s="41"/>
      <c r="C127" s="42"/>
      <c r="D127" s="229" t="s">
        <v>174</v>
      </c>
      <c r="E127" s="42"/>
      <c r="F127" s="230" t="s">
        <v>1256</v>
      </c>
      <c r="G127" s="42"/>
      <c r="H127" s="42"/>
      <c r="I127" s="231"/>
      <c r="J127" s="42"/>
      <c r="K127" s="42"/>
      <c r="L127" s="46"/>
      <c r="M127" s="232"/>
      <c r="N127" s="23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174</v>
      </c>
      <c r="AU127" s="19" t="s">
        <v>88</v>
      </c>
    </row>
    <row r="128" s="12" customFormat="1" ht="22.8" customHeight="1">
      <c r="A128" s="12"/>
      <c r="B128" s="200"/>
      <c r="C128" s="201"/>
      <c r="D128" s="202" t="s">
        <v>75</v>
      </c>
      <c r="E128" s="214" t="s">
        <v>1257</v>
      </c>
      <c r="F128" s="214" t="s">
        <v>1258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SUM(P129:P147)</f>
        <v>0</v>
      </c>
      <c r="Q128" s="208"/>
      <c r="R128" s="209">
        <f>SUM(R129:R147)</f>
        <v>0.041940000000000005</v>
      </c>
      <c r="S128" s="208"/>
      <c r="T128" s="210">
        <f>SUM(T129:T147)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88</v>
      </c>
      <c r="AT128" s="212" t="s">
        <v>75</v>
      </c>
      <c r="AU128" s="212" t="s">
        <v>83</v>
      </c>
      <c r="AY128" s="211" t="s">
        <v>164</v>
      </c>
      <c r="BK128" s="213">
        <f>SUM(BK129:BK147)</f>
        <v>0</v>
      </c>
    </row>
    <row r="129" s="2" customFormat="1" ht="24.15" customHeight="1">
      <c r="A129" s="40"/>
      <c r="B129" s="41"/>
      <c r="C129" s="216" t="s">
        <v>283</v>
      </c>
      <c r="D129" s="216" t="s">
        <v>167</v>
      </c>
      <c r="E129" s="217" t="s">
        <v>1259</v>
      </c>
      <c r="F129" s="218" t="s">
        <v>1260</v>
      </c>
      <c r="G129" s="219" t="s">
        <v>221</v>
      </c>
      <c r="H129" s="220">
        <v>30</v>
      </c>
      <c r="I129" s="221"/>
      <c r="J129" s="222">
        <f>ROUND(I129*H129,2)</f>
        <v>0</v>
      </c>
      <c r="K129" s="218" t="s">
        <v>171</v>
      </c>
      <c r="L129" s="46"/>
      <c r="M129" s="223" t="s">
        <v>19</v>
      </c>
      <c r="N129" s="224" t="s">
        <v>48</v>
      </c>
      <c r="O129" s="86"/>
      <c r="P129" s="225">
        <f>O129*H129</f>
        <v>0</v>
      </c>
      <c r="Q129" s="225">
        <v>0.00046999999999999999</v>
      </c>
      <c r="R129" s="225">
        <f>Q129*H129</f>
        <v>0.0141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311</v>
      </c>
      <c r="AT129" s="227" t="s">
        <v>167</v>
      </c>
      <c r="AU129" s="227" t="s">
        <v>88</v>
      </c>
      <c r="AY129" s="19" t="s">
        <v>164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88</v>
      </c>
      <c r="BK129" s="228">
        <f>ROUND(I129*H129,2)</f>
        <v>0</v>
      </c>
      <c r="BL129" s="19" t="s">
        <v>311</v>
      </c>
      <c r="BM129" s="227" t="s">
        <v>1261</v>
      </c>
    </row>
    <row r="130" s="2" customFormat="1">
      <c r="A130" s="40"/>
      <c r="B130" s="41"/>
      <c r="C130" s="42"/>
      <c r="D130" s="229" t="s">
        <v>174</v>
      </c>
      <c r="E130" s="42"/>
      <c r="F130" s="230" t="s">
        <v>1262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174</v>
      </c>
      <c r="AU130" s="19" t="s">
        <v>88</v>
      </c>
    </row>
    <row r="131" s="2" customFormat="1" ht="24.15" customHeight="1">
      <c r="A131" s="40"/>
      <c r="B131" s="41"/>
      <c r="C131" s="216" t="s">
        <v>291</v>
      </c>
      <c r="D131" s="216" t="s">
        <v>167</v>
      </c>
      <c r="E131" s="217" t="s">
        <v>1263</v>
      </c>
      <c r="F131" s="218" t="s">
        <v>1264</v>
      </c>
      <c r="G131" s="219" t="s">
        <v>221</v>
      </c>
      <c r="H131" s="220">
        <v>24</v>
      </c>
      <c r="I131" s="221"/>
      <c r="J131" s="222">
        <f>ROUND(I131*H131,2)</f>
        <v>0</v>
      </c>
      <c r="K131" s="218" t="s">
        <v>171</v>
      </c>
      <c r="L131" s="46"/>
      <c r="M131" s="223" t="s">
        <v>19</v>
      </c>
      <c r="N131" s="224" t="s">
        <v>48</v>
      </c>
      <c r="O131" s="86"/>
      <c r="P131" s="225">
        <f>O131*H131</f>
        <v>0</v>
      </c>
      <c r="Q131" s="225">
        <v>0.00058</v>
      </c>
      <c r="R131" s="225">
        <f>Q131*H131</f>
        <v>0.01392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311</v>
      </c>
      <c r="AT131" s="227" t="s">
        <v>167</v>
      </c>
      <c r="AU131" s="227" t="s">
        <v>88</v>
      </c>
      <c r="AY131" s="19" t="s">
        <v>164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88</v>
      </c>
      <c r="BK131" s="228">
        <f>ROUND(I131*H131,2)</f>
        <v>0</v>
      </c>
      <c r="BL131" s="19" t="s">
        <v>311</v>
      </c>
      <c r="BM131" s="227" t="s">
        <v>1265</v>
      </c>
    </row>
    <row r="132" s="2" customFormat="1">
      <c r="A132" s="40"/>
      <c r="B132" s="41"/>
      <c r="C132" s="42"/>
      <c r="D132" s="229" t="s">
        <v>174</v>
      </c>
      <c r="E132" s="42"/>
      <c r="F132" s="230" t="s">
        <v>1266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174</v>
      </c>
      <c r="AU132" s="19" t="s">
        <v>88</v>
      </c>
    </row>
    <row r="133" s="2" customFormat="1" ht="24.15" customHeight="1">
      <c r="A133" s="40"/>
      <c r="B133" s="41"/>
      <c r="C133" s="216" t="s">
        <v>300</v>
      </c>
      <c r="D133" s="216" t="s">
        <v>167</v>
      </c>
      <c r="E133" s="217" t="s">
        <v>1267</v>
      </c>
      <c r="F133" s="218" t="s">
        <v>1268</v>
      </c>
      <c r="G133" s="219" t="s">
        <v>221</v>
      </c>
      <c r="H133" s="220">
        <v>8</v>
      </c>
      <c r="I133" s="221"/>
      <c r="J133" s="222">
        <f>ROUND(I133*H133,2)</f>
        <v>0</v>
      </c>
      <c r="K133" s="218" t="s">
        <v>171</v>
      </c>
      <c r="L133" s="46"/>
      <c r="M133" s="223" t="s">
        <v>19</v>
      </c>
      <c r="N133" s="224" t="s">
        <v>48</v>
      </c>
      <c r="O133" s="86"/>
      <c r="P133" s="225">
        <f>O133*H133</f>
        <v>0</v>
      </c>
      <c r="Q133" s="225">
        <v>0.00072999999999999996</v>
      </c>
      <c r="R133" s="225">
        <f>Q133*H133</f>
        <v>0.0058399999999999997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311</v>
      </c>
      <c r="AT133" s="227" t="s">
        <v>167</v>
      </c>
      <c r="AU133" s="227" t="s">
        <v>88</v>
      </c>
      <c r="AY133" s="19" t="s">
        <v>164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88</v>
      </c>
      <c r="BK133" s="228">
        <f>ROUND(I133*H133,2)</f>
        <v>0</v>
      </c>
      <c r="BL133" s="19" t="s">
        <v>311</v>
      </c>
      <c r="BM133" s="227" t="s">
        <v>1269</v>
      </c>
    </row>
    <row r="134" s="2" customFormat="1">
      <c r="A134" s="40"/>
      <c r="B134" s="41"/>
      <c r="C134" s="42"/>
      <c r="D134" s="229" t="s">
        <v>174</v>
      </c>
      <c r="E134" s="42"/>
      <c r="F134" s="230" t="s">
        <v>1270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174</v>
      </c>
      <c r="AU134" s="19" t="s">
        <v>88</v>
      </c>
    </row>
    <row r="135" s="2" customFormat="1" ht="24.15" customHeight="1">
      <c r="A135" s="40"/>
      <c r="B135" s="41"/>
      <c r="C135" s="216" t="s">
        <v>8</v>
      </c>
      <c r="D135" s="216" t="s">
        <v>167</v>
      </c>
      <c r="E135" s="217" t="s">
        <v>1271</v>
      </c>
      <c r="F135" s="218" t="s">
        <v>1272</v>
      </c>
      <c r="G135" s="219" t="s">
        <v>221</v>
      </c>
      <c r="H135" s="220">
        <v>62</v>
      </c>
      <c r="I135" s="221"/>
      <c r="J135" s="222">
        <f>ROUND(I135*H135,2)</f>
        <v>0</v>
      </c>
      <c r="K135" s="218" t="s">
        <v>171</v>
      </c>
      <c r="L135" s="46"/>
      <c r="M135" s="223" t="s">
        <v>19</v>
      </c>
      <c r="N135" s="224" t="s">
        <v>48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311</v>
      </c>
      <c r="AT135" s="227" t="s">
        <v>167</v>
      </c>
      <c r="AU135" s="227" t="s">
        <v>88</v>
      </c>
      <c r="AY135" s="19" t="s">
        <v>164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88</v>
      </c>
      <c r="BK135" s="228">
        <f>ROUND(I135*H135,2)</f>
        <v>0</v>
      </c>
      <c r="BL135" s="19" t="s">
        <v>311</v>
      </c>
      <c r="BM135" s="227" t="s">
        <v>1273</v>
      </c>
    </row>
    <row r="136" s="2" customFormat="1">
      <c r="A136" s="40"/>
      <c r="B136" s="41"/>
      <c r="C136" s="42"/>
      <c r="D136" s="229" t="s">
        <v>174</v>
      </c>
      <c r="E136" s="42"/>
      <c r="F136" s="230" t="s">
        <v>1274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174</v>
      </c>
      <c r="AU136" s="19" t="s">
        <v>88</v>
      </c>
    </row>
    <row r="137" s="2" customFormat="1" ht="55.5" customHeight="1">
      <c r="A137" s="40"/>
      <c r="B137" s="41"/>
      <c r="C137" s="216" t="s">
        <v>311</v>
      </c>
      <c r="D137" s="216" t="s">
        <v>167</v>
      </c>
      <c r="E137" s="217" t="s">
        <v>1275</v>
      </c>
      <c r="F137" s="218" t="s">
        <v>1276</v>
      </c>
      <c r="G137" s="219" t="s">
        <v>221</v>
      </c>
      <c r="H137" s="220">
        <v>54</v>
      </c>
      <c r="I137" s="221"/>
      <c r="J137" s="222">
        <f>ROUND(I137*H137,2)</f>
        <v>0</v>
      </c>
      <c r="K137" s="218" t="s">
        <v>171</v>
      </c>
      <c r="L137" s="46"/>
      <c r="M137" s="223" t="s">
        <v>19</v>
      </c>
      <c r="N137" s="224" t="s">
        <v>48</v>
      </c>
      <c r="O137" s="86"/>
      <c r="P137" s="225">
        <f>O137*H137</f>
        <v>0</v>
      </c>
      <c r="Q137" s="225">
        <v>0.00012</v>
      </c>
      <c r="R137" s="225">
        <f>Q137*H137</f>
        <v>0.0064800000000000005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311</v>
      </c>
      <c r="AT137" s="227" t="s">
        <v>167</v>
      </c>
      <c r="AU137" s="227" t="s">
        <v>88</v>
      </c>
      <c r="AY137" s="19" t="s">
        <v>164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88</v>
      </c>
      <c r="BK137" s="228">
        <f>ROUND(I137*H137,2)</f>
        <v>0</v>
      </c>
      <c r="BL137" s="19" t="s">
        <v>311</v>
      </c>
      <c r="BM137" s="227" t="s">
        <v>1277</v>
      </c>
    </row>
    <row r="138" s="2" customFormat="1">
      <c r="A138" s="40"/>
      <c r="B138" s="41"/>
      <c r="C138" s="42"/>
      <c r="D138" s="229" t="s">
        <v>174</v>
      </c>
      <c r="E138" s="42"/>
      <c r="F138" s="230" t="s">
        <v>1278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174</v>
      </c>
      <c r="AU138" s="19" t="s">
        <v>88</v>
      </c>
    </row>
    <row r="139" s="13" customFormat="1">
      <c r="A139" s="13"/>
      <c r="B139" s="234"/>
      <c r="C139" s="235"/>
      <c r="D139" s="236" t="s">
        <v>176</v>
      </c>
      <c r="E139" s="237" t="s">
        <v>19</v>
      </c>
      <c r="F139" s="238" t="s">
        <v>1279</v>
      </c>
      <c r="G139" s="235"/>
      <c r="H139" s="239">
        <v>30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176</v>
      </c>
      <c r="AU139" s="245" t="s">
        <v>88</v>
      </c>
      <c r="AV139" s="13" t="s">
        <v>88</v>
      </c>
      <c r="AW139" s="13" t="s">
        <v>37</v>
      </c>
      <c r="AX139" s="13" t="s">
        <v>76</v>
      </c>
      <c r="AY139" s="245" t="s">
        <v>164</v>
      </c>
    </row>
    <row r="140" s="13" customFormat="1">
      <c r="A140" s="13"/>
      <c r="B140" s="234"/>
      <c r="C140" s="235"/>
      <c r="D140" s="236" t="s">
        <v>176</v>
      </c>
      <c r="E140" s="237" t="s">
        <v>19</v>
      </c>
      <c r="F140" s="238" t="s">
        <v>1280</v>
      </c>
      <c r="G140" s="235"/>
      <c r="H140" s="239">
        <v>24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176</v>
      </c>
      <c r="AU140" s="245" t="s">
        <v>88</v>
      </c>
      <c r="AV140" s="13" t="s">
        <v>88</v>
      </c>
      <c r="AW140" s="13" t="s">
        <v>37</v>
      </c>
      <c r="AX140" s="13" t="s">
        <v>76</v>
      </c>
      <c r="AY140" s="245" t="s">
        <v>164</v>
      </c>
    </row>
    <row r="141" s="15" customFormat="1">
      <c r="A141" s="15"/>
      <c r="B141" s="256"/>
      <c r="C141" s="257"/>
      <c r="D141" s="236" t="s">
        <v>176</v>
      </c>
      <c r="E141" s="258" t="s">
        <v>19</v>
      </c>
      <c r="F141" s="259" t="s">
        <v>185</v>
      </c>
      <c r="G141" s="257"/>
      <c r="H141" s="260">
        <v>54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176</v>
      </c>
      <c r="AU141" s="266" t="s">
        <v>88</v>
      </c>
      <c r="AV141" s="15" t="s">
        <v>172</v>
      </c>
      <c r="AW141" s="15" t="s">
        <v>37</v>
      </c>
      <c r="AX141" s="15" t="s">
        <v>83</v>
      </c>
      <c r="AY141" s="266" t="s">
        <v>164</v>
      </c>
    </row>
    <row r="142" s="2" customFormat="1" ht="55.5" customHeight="1">
      <c r="A142" s="40"/>
      <c r="B142" s="41"/>
      <c r="C142" s="216" t="s">
        <v>320</v>
      </c>
      <c r="D142" s="216" t="s">
        <v>167</v>
      </c>
      <c r="E142" s="217" t="s">
        <v>1281</v>
      </c>
      <c r="F142" s="218" t="s">
        <v>1282</v>
      </c>
      <c r="G142" s="219" t="s">
        <v>221</v>
      </c>
      <c r="H142" s="220">
        <v>8</v>
      </c>
      <c r="I142" s="221"/>
      <c r="J142" s="222">
        <f>ROUND(I142*H142,2)</f>
        <v>0</v>
      </c>
      <c r="K142" s="218" t="s">
        <v>19</v>
      </c>
      <c r="L142" s="46"/>
      <c r="M142" s="223" t="s">
        <v>19</v>
      </c>
      <c r="N142" s="224" t="s">
        <v>48</v>
      </c>
      <c r="O142" s="86"/>
      <c r="P142" s="225">
        <f>O142*H142</f>
        <v>0</v>
      </c>
      <c r="Q142" s="225">
        <v>0.00020000000000000001</v>
      </c>
      <c r="R142" s="225">
        <f>Q142*H142</f>
        <v>0.0016000000000000001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311</v>
      </c>
      <c r="AT142" s="227" t="s">
        <v>167</v>
      </c>
      <c r="AU142" s="227" t="s">
        <v>88</v>
      </c>
      <c r="AY142" s="19" t="s">
        <v>164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88</v>
      </c>
      <c r="BK142" s="228">
        <f>ROUND(I142*H142,2)</f>
        <v>0</v>
      </c>
      <c r="BL142" s="19" t="s">
        <v>311</v>
      </c>
      <c r="BM142" s="227" t="s">
        <v>1283</v>
      </c>
    </row>
    <row r="143" s="13" customFormat="1">
      <c r="A143" s="13"/>
      <c r="B143" s="234"/>
      <c r="C143" s="235"/>
      <c r="D143" s="236" t="s">
        <v>176</v>
      </c>
      <c r="E143" s="237" t="s">
        <v>19</v>
      </c>
      <c r="F143" s="238" t="s">
        <v>1284</v>
      </c>
      <c r="G143" s="235"/>
      <c r="H143" s="239">
        <v>8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176</v>
      </c>
      <c r="AU143" s="245" t="s">
        <v>88</v>
      </c>
      <c r="AV143" s="13" t="s">
        <v>88</v>
      </c>
      <c r="AW143" s="13" t="s">
        <v>37</v>
      </c>
      <c r="AX143" s="13" t="s">
        <v>83</v>
      </c>
      <c r="AY143" s="245" t="s">
        <v>164</v>
      </c>
    </row>
    <row r="144" s="2" customFormat="1" ht="44.25" customHeight="1">
      <c r="A144" s="40"/>
      <c r="B144" s="41"/>
      <c r="C144" s="216" t="s">
        <v>327</v>
      </c>
      <c r="D144" s="216" t="s">
        <v>167</v>
      </c>
      <c r="E144" s="217" t="s">
        <v>1285</v>
      </c>
      <c r="F144" s="218" t="s">
        <v>1286</v>
      </c>
      <c r="G144" s="219" t="s">
        <v>349</v>
      </c>
      <c r="H144" s="220">
        <v>0.042000000000000003</v>
      </c>
      <c r="I144" s="221"/>
      <c r="J144" s="222">
        <f>ROUND(I144*H144,2)</f>
        <v>0</v>
      </c>
      <c r="K144" s="218" t="s">
        <v>171</v>
      </c>
      <c r="L144" s="46"/>
      <c r="M144" s="223" t="s">
        <v>19</v>
      </c>
      <c r="N144" s="224" t="s">
        <v>48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311</v>
      </c>
      <c r="AT144" s="227" t="s">
        <v>167</v>
      </c>
      <c r="AU144" s="227" t="s">
        <v>88</v>
      </c>
      <c r="AY144" s="19" t="s">
        <v>164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88</v>
      </c>
      <c r="BK144" s="228">
        <f>ROUND(I144*H144,2)</f>
        <v>0</v>
      </c>
      <c r="BL144" s="19" t="s">
        <v>311</v>
      </c>
      <c r="BM144" s="227" t="s">
        <v>1287</v>
      </c>
    </row>
    <row r="145" s="2" customFormat="1">
      <c r="A145" s="40"/>
      <c r="B145" s="41"/>
      <c r="C145" s="42"/>
      <c r="D145" s="229" t="s">
        <v>174</v>
      </c>
      <c r="E145" s="42"/>
      <c r="F145" s="230" t="s">
        <v>1288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174</v>
      </c>
      <c r="AU145" s="19" t="s">
        <v>88</v>
      </c>
    </row>
    <row r="146" s="2" customFormat="1" ht="49.05" customHeight="1">
      <c r="A146" s="40"/>
      <c r="B146" s="41"/>
      <c r="C146" s="216" t="s">
        <v>332</v>
      </c>
      <c r="D146" s="216" t="s">
        <v>167</v>
      </c>
      <c r="E146" s="217" t="s">
        <v>1289</v>
      </c>
      <c r="F146" s="218" t="s">
        <v>1290</v>
      </c>
      <c r="G146" s="219" t="s">
        <v>349</v>
      </c>
      <c r="H146" s="220">
        <v>0.042000000000000003</v>
      </c>
      <c r="I146" s="221"/>
      <c r="J146" s="222">
        <f>ROUND(I146*H146,2)</f>
        <v>0</v>
      </c>
      <c r="K146" s="218" t="s">
        <v>171</v>
      </c>
      <c r="L146" s="46"/>
      <c r="M146" s="223" t="s">
        <v>19</v>
      </c>
      <c r="N146" s="224" t="s">
        <v>48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311</v>
      </c>
      <c r="AT146" s="227" t="s">
        <v>167</v>
      </c>
      <c r="AU146" s="227" t="s">
        <v>88</v>
      </c>
      <c r="AY146" s="19" t="s">
        <v>164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88</v>
      </c>
      <c r="BK146" s="228">
        <f>ROUND(I146*H146,2)</f>
        <v>0</v>
      </c>
      <c r="BL146" s="19" t="s">
        <v>311</v>
      </c>
      <c r="BM146" s="227" t="s">
        <v>1291</v>
      </c>
    </row>
    <row r="147" s="2" customFormat="1">
      <c r="A147" s="40"/>
      <c r="B147" s="41"/>
      <c r="C147" s="42"/>
      <c r="D147" s="229" t="s">
        <v>174</v>
      </c>
      <c r="E147" s="42"/>
      <c r="F147" s="230" t="s">
        <v>1292</v>
      </c>
      <c r="G147" s="42"/>
      <c r="H147" s="42"/>
      <c r="I147" s="231"/>
      <c r="J147" s="42"/>
      <c r="K147" s="42"/>
      <c r="L147" s="46"/>
      <c r="M147" s="232"/>
      <c r="N147" s="23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174</v>
      </c>
      <c r="AU147" s="19" t="s">
        <v>88</v>
      </c>
    </row>
    <row r="148" s="12" customFormat="1" ht="22.8" customHeight="1">
      <c r="A148" s="12"/>
      <c r="B148" s="200"/>
      <c r="C148" s="201"/>
      <c r="D148" s="202" t="s">
        <v>75</v>
      </c>
      <c r="E148" s="214" t="s">
        <v>1293</v>
      </c>
      <c r="F148" s="214" t="s">
        <v>1294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SUM(P149:P169)</f>
        <v>0</v>
      </c>
      <c r="Q148" s="208"/>
      <c r="R148" s="209">
        <f>SUM(R149:R169)</f>
        <v>0.0095899999999999996</v>
      </c>
      <c r="S148" s="208"/>
      <c r="T148" s="210">
        <f>SUM(T149:T169)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88</v>
      </c>
      <c r="AT148" s="212" t="s">
        <v>75</v>
      </c>
      <c r="AU148" s="212" t="s">
        <v>83</v>
      </c>
      <c r="AY148" s="211" t="s">
        <v>164</v>
      </c>
      <c r="BK148" s="213">
        <f>SUM(BK149:BK169)</f>
        <v>0</v>
      </c>
    </row>
    <row r="149" s="2" customFormat="1" ht="21.75" customHeight="1">
      <c r="A149" s="40"/>
      <c r="B149" s="41"/>
      <c r="C149" s="216" t="s">
        <v>337</v>
      </c>
      <c r="D149" s="216" t="s">
        <v>167</v>
      </c>
      <c r="E149" s="217" t="s">
        <v>1295</v>
      </c>
      <c r="F149" s="218" t="s">
        <v>1296</v>
      </c>
      <c r="G149" s="219" t="s">
        <v>246</v>
      </c>
      <c r="H149" s="220">
        <v>12</v>
      </c>
      <c r="I149" s="221"/>
      <c r="J149" s="222">
        <f>ROUND(I149*H149,2)</f>
        <v>0</v>
      </c>
      <c r="K149" s="218" t="s">
        <v>171</v>
      </c>
      <c r="L149" s="46"/>
      <c r="M149" s="223" t="s">
        <v>19</v>
      </c>
      <c r="N149" s="224" t="s">
        <v>48</v>
      </c>
      <c r="O149" s="86"/>
      <c r="P149" s="225">
        <f>O149*H149</f>
        <v>0</v>
      </c>
      <c r="Q149" s="225">
        <v>3.0000000000000001E-05</v>
      </c>
      <c r="R149" s="225">
        <f>Q149*H149</f>
        <v>0.00036000000000000002</v>
      </c>
      <c r="S149" s="225">
        <v>0</v>
      </c>
      <c r="T149" s="22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311</v>
      </c>
      <c r="AT149" s="227" t="s">
        <v>167</v>
      </c>
      <c r="AU149" s="227" t="s">
        <v>88</v>
      </c>
      <c r="AY149" s="19" t="s">
        <v>164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9" t="s">
        <v>88</v>
      </c>
      <c r="BK149" s="228">
        <f>ROUND(I149*H149,2)</f>
        <v>0</v>
      </c>
      <c r="BL149" s="19" t="s">
        <v>311</v>
      </c>
      <c r="BM149" s="227" t="s">
        <v>1297</v>
      </c>
    </row>
    <row r="150" s="2" customFormat="1">
      <c r="A150" s="40"/>
      <c r="B150" s="41"/>
      <c r="C150" s="42"/>
      <c r="D150" s="229" t="s">
        <v>174</v>
      </c>
      <c r="E150" s="42"/>
      <c r="F150" s="230" t="s">
        <v>1298</v>
      </c>
      <c r="G150" s="42"/>
      <c r="H150" s="42"/>
      <c r="I150" s="231"/>
      <c r="J150" s="42"/>
      <c r="K150" s="42"/>
      <c r="L150" s="46"/>
      <c r="M150" s="232"/>
      <c r="N150" s="23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174</v>
      </c>
      <c r="AU150" s="19" t="s">
        <v>88</v>
      </c>
    </row>
    <row r="151" s="2" customFormat="1" ht="21.75" customHeight="1">
      <c r="A151" s="40"/>
      <c r="B151" s="41"/>
      <c r="C151" s="216" t="s">
        <v>7</v>
      </c>
      <c r="D151" s="216" t="s">
        <v>167</v>
      </c>
      <c r="E151" s="217" t="s">
        <v>1299</v>
      </c>
      <c r="F151" s="218" t="s">
        <v>1300</v>
      </c>
      <c r="G151" s="219" t="s">
        <v>246</v>
      </c>
      <c r="H151" s="220">
        <v>8</v>
      </c>
      <c r="I151" s="221"/>
      <c r="J151" s="222">
        <f>ROUND(I151*H151,2)</f>
        <v>0</v>
      </c>
      <c r="K151" s="218" t="s">
        <v>171</v>
      </c>
      <c r="L151" s="46"/>
      <c r="M151" s="223" t="s">
        <v>19</v>
      </c>
      <c r="N151" s="224" t="s">
        <v>48</v>
      </c>
      <c r="O151" s="86"/>
      <c r="P151" s="225">
        <f>O151*H151</f>
        <v>0</v>
      </c>
      <c r="Q151" s="225">
        <v>0.00010000000000000001</v>
      </c>
      <c r="R151" s="225">
        <f>Q151*H151</f>
        <v>0.00080000000000000004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311</v>
      </c>
      <c r="AT151" s="227" t="s">
        <v>167</v>
      </c>
      <c r="AU151" s="227" t="s">
        <v>88</v>
      </c>
      <c r="AY151" s="19" t="s">
        <v>164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88</v>
      </c>
      <c r="BK151" s="228">
        <f>ROUND(I151*H151,2)</f>
        <v>0</v>
      </c>
      <c r="BL151" s="19" t="s">
        <v>311</v>
      </c>
      <c r="BM151" s="227" t="s">
        <v>1301</v>
      </c>
    </row>
    <row r="152" s="2" customFormat="1">
      <c r="A152" s="40"/>
      <c r="B152" s="41"/>
      <c r="C152" s="42"/>
      <c r="D152" s="229" t="s">
        <v>174</v>
      </c>
      <c r="E152" s="42"/>
      <c r="F152" s="230" t="s">
        <v>1302</v>
      </c>
      <c r="G152" s="42"/>
      <c r="H152" s="42"/>
      <c r="I152" s="231"/>
      <c r="J152" s="42"/>
      <c r="K152" s="42"/>
      <c r="L152" s="46"/>
      <c r="M152" s="232"/>
      <c r="N152" s="23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174</v>
      </c>
      <c r="AU152" s="19" t="s">
        <v>88</v>
      </c>
    </row>
    <row r="153" s="2" customFormat="1" ht="16.5" customHeight="1">
      <c r="A153" s="40"/>
      <c r="B153" s="41"/>
      <c r="C153" s="278" t="s">
        <v>352</v>
      </c>
      <c r="D153" s="278" t="s">
        <v>250</v>
      </c>
      <c r="E153" s="279" t="s">
        <v>1303</v>
      </c>
      <c r="F153" s="280" t="s">
        <v>1304</v>
      </c>
      <c r="G153" s="281" t="s">
        <v>246</v>
      </c>
      <c r="H153" s="282">
        <v>1</v>
      </c>
      <c r="I153" s="283"/>
      <c r="J153" s="284">
        <f>ROUND(I153*H153,2)</f>
        <v>0</v>
      </c>
      <c r="K153" s="280" t="s">
        <v>19</v>
      </c>
      <c r="L153" s="285"/>
      <c r="M153" s="286" t="s">
        <v>19</v>
      </c>
      <c r="N153" s="287" t="s">
        <v>48</v>
      </c>
      <c r="O153" s="86"/>
      <c r="P153" s="225">
        <f>O153*H153</f>
        <v>0</v>
      </c>
      <c r="Q153" s="225">
        <v>0.00023000000000000001</v>
      </c>
      <c r="R153" s="225">
        <f>Q153*H153</f>
        <v>0.00023000000000000001</v>
      </c>
      <c r="S153" s="225">
        <v>0</v>
      </c>
      <c r="T153" s="22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7" t="s">
        <v>397</v>
      </c>
      <c r="AT153" s="227" t="s">
        <v>250</v>
      </c>
      <c r="AU153" s="227" t="s">
        <v>88</v>
      </c>
      <c r="AY153" s="19" t="s">
        <v>164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9" t="s">
        <v>88</v>
      </c>
      <c r="BK153" s="228">
        <f>ROUND(I153*H153,2)</f>
        <v>0</v>
      </c>
      <c r="BL153" s="19" t="s">
        <v>311</v>
      </c>
      <c r="BM153" s="227" t="s">
        <v>1305</v>
      </c>
    </row>
    <row r="154" s="2" customFormat="1" ht="37.8" customHeight="1">
      <c r="A154" s="40"/>
      <c r="B154" s="41"/>
      <c r="C154" s="216" t="s">
        <v>357</v>
      </c>
      <c r="D154" s="216" t="s">
        <v>167</v>
      </c>
      <c r="E154" s="217" t="s">
        <v>1306</v>
      </c>
      <c r="F154" s="218" t="s">
        <v>1307</v>
      </c>
      <c r="G154" s="219" t="s">
        <v>246</v>
      </c>
      <c r="H154" s="220">
        <v>2</v>
      </c>
      <c r="I154" s="221"/>
      <c r="J154" s="222">
        <f>ROUND(I154*H154,2)</f>
        <v>0</v>
      </c>
      <c r="K154" s="218" t="s">
        <v>171</v>
      </c>
      <c r="L154" s="46"/>
      <c r="M154" s="223" t="s">
        <v>19</v>
      </c>
      <c r="N154" s="224" t="s">
        <v>48</v>
      </c>
      <c r="O154" s="86"/>
      <c r="P154" s="225">
        <f>O154*H154</f>
        <v>0</v>
      </c>
      <c r="Q154" s="225">
        <v>0.00027999999999999998</v>
      </c>
      <c r="R154" s="225">
        <f>Q154*H154</f>
        <v>0.00055999999999999995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311</v>
      </c>
      <c r="AT154" s="227" t="s">
        <v>167</v>
      </c>
      <c r="AU154" s="227" t="s">
        <v>88</v>
      </c>
      <c r="AY154" s="19" t="s">
        <v>164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88</v>
      </c>
      <c r="BK154" s="228">
        <f>ROUND(I154*H154,2)</f>
        <v>0</v>
      </c>
      <c r="BL154" s="19" t="s">
        <v>311</v>
      </c>
      <c r="BM154" s="227" t="s">
        <v>1308</v>
      </c>
    </row>
    <row r="155" s="2" customFormat="1">
      <c r="A155" s="40"/>
      <c r="B155" s="41"/>
      <c r="C155" s="42"/>
      <c r="D155" s="229" t="s">
        <v>174</v>
      </c>
      <c r="E155" s="42"/>
      <c r="F155" s="230" t="s">
        <v>1309</v>
      </c>
      <c r="G155" s="42"/>
      <c r="H155" s="42"/>
      <c r="I155" s="231"/>
      <c r="J155" s="42"/>
      <c r="K155" s="42"/>
      <c r="L155" s="46"/>
      <c r="M155" s="232"/>
      <c r="N155" s="23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174</v>
      </c>
      <c r="AU155" s="19" t="s">
        <v>88</v>
      </c>
    </row>
    <row r="156" s="2" customFormat="1" ht="21.75" customHeight="1">
      <c r="A156" s="40"/>
      <c r="B156" s="41"/>
      <c r="C156" s="216" t="s">
        <v>363</v>
      </c>
      <c r="D156" s="216" t="s">
        <v>167</v>
      </c>
      <c r="E156" s="217" t="s">
        <v>1310</v>
      </c>
      <c r="F156" s="218" t="s">
        <v>1311</v>
      </c>
      <c r="G156" s="219" t="s">
        <v>246</v>
      </c>
      <c r="H156" s="220">
        <v>12</v>
      </c>
      <c r="I156" s="221"/>
      <c r="J156" s="222">
        <f>ROUND(I156*H156,2)</f>
        <v>0</v>
      </c>
      <c r="K156" s="218" t="s">
        <v>171</v>
      </c>
      <c r="L156" s="46"/>
      <c r="M156" s="223" t="s">
        <v>19</v>
      </c>
      <c r="N156" s="224" t="s">
        <v>48</v>
      </c>
      <c r="O156" s="86"/>
      <c r="P156" s="225">
        <f>O156*H156</f>
        <v>0</v>
      </c>
      <c r="Q156" s="225">
        <v>0.00025000000000000001</v>
      </c>
      <c r="R156" s="225">
        <f>Q156*H156</f>
        <v>0.0030000000000000001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311</v>
      </c>
      <c r="AT156" s="227" t="s">
        <v>167</v>
      </c>
      <c r="AU156" s="227" t="s">
        <v>88</v>
      </c>
      <c r="AY156" s="19" t="s">
        <v>164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9" t="s">
        <v>88</v>
      </c>
      <c r="BK156" s="228">
        <f>ROUND(I156*H156,2)</f>
        <v>0</v>
      </c>
      <c r="BL156" s="19" t="s">
        <v>311</v>
      </c>
      <c r="BM156" s="227" t="s">
        <v>1312</v>
      </c>
    </row>
    <row r="157" s="2" customFormat="1">
      <c r="A157" s="40"/>
      <c r="B157" s="41"/>
      <c r="C157" s="42"/>
      <c r="D157" s="229" t="s">
        <v>174</v>
      </c>
      <c r="E157" s="42"/>
      <c r="F157" s="230" t="s">
        <v>1313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174</v>
      </c>
      <c r="AU157" s="19" t="s">
        <v>88</v>
      </c>
    </row>
    <row r="158" s="2" customFormat="1" ht="33" customHeight="1">
      <c r="A158" s="40"/>
      <c r="B158" s="41"/>
      <c r="C158" s="216" t="s">
        <v>370</v>
      </c>
      <c r="D158" s="216" t="s">
        <v>167</v>
      </c>
      <c r="E158" s="217" t="s">
        <v>1314</v>
      </c>
      <c r="F158" s="218" t="s">
        <v>1315</v>
      </c>
      <c r="G158" s="219" t="s">
        <v>246</v>
      </c>
      <c r="H158" s="220">
        <v>4</v>
      </c>
      <c r="I158" s="221"/>
      <c r="J158" s="222">
        <f>ROUND(I158*H158,2)</f>
        <v>0</v>
      </c>
      <c r="K158" s="218" t="s">
        <v>171</v>
      </c>
      <c r="L158" s="46"/>
      <c r="M158" s="223" t="s">
        <v>19</v>
      </c>
      <c r="N158" s="224" t="s">
        <v>48</v>
      </c>
      <c r="O158" s="86"/>
      <c r="P158" s="225">
        <f>O158*H158</f>
        <v>0</v>
      </c>
      <c r="Q158" s="225">
        <v>0.00069999999999999999</v>
      </c>
      <c r="R158" s="225">
        <f>Q158*H158</f>
        <v>0.0028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311</v>
      </c>
      <c r="AT158" s="227" t="s">
        <v>167</v>
      </c>
      <c r="AU158" s="227" t="s">
        <v>88</v>
      </c>
      <c r="AY158" s="19" t="s">
        <v>164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88</v>
      </c>
      <c r="BK158" s="228">
        <f>ROUND(I158*H158,2)</f>
        <v>0</v>
      </c>
      <c r="BL158" s="19" t="s">
        <v>311</v>
      </c>
      <c r="BM158" s="227" t="s">
        <v>1316</v>
      </c>
    </row>
    <row r="159" s="2" customFormat="1">
      <c r="A159" s="40"/>
      <c r="B159" s="41"/>
      <c r="C159" s="42"/>
      <c r="D159" s="229" t="s">
        <v>174</v>
      </c>
      <c r="E159" s="42"/>
      <c r="F159" s="230" t="s">
        <v>1317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174</v>
      </c>
      <c r="AU159" s="19" t="s">
        <v>88</v>
      </c>
    </row>
    <row r="160" s="2" customFormat="1" ht="24.15" customHeight="1">
      <c r="A160" s="40"/>
      <c r="B160" s="41"/>
      <c r="C160" s="216" t="s">
        <v>379</v>
      </c>
      <c r="D160" s="216" t="s">
        <v>167</v>
      </c>
      <c r="E160" s="217" t="s">
        <v>1318</v>
      </c>
      <c r="F160" s="218" t="s">
        <v>1319</v>
      </c>
      <c r="G160" s="219" t="s">
        <v>246</v>
      </c>
      <c r="H160" s="220">
        <v>2</v>
      </c>
      <c r="I160" s="221"/>
      <c r="J160" s="222">
        <f>ROUND(I160*H160,2)</f>
        <v>0</v>
      </c>
      <c r="K160" s="218" t="s">
        <v>171</v>
      </c>
      <c r="L160" s="46"/>
      <c r="M160" s="223" t="s">
        <v>19</v>
      </c>
      <c r="N160" s="224" t="s">
        <v>48</v>
      </c>
      <c r="O160" s="86"/>
      <c r="P160" s="225">
        <f>O160*H160</f>
        <v>0</v>
      </c>
      <c r="Q160" s="225">
        <v>0.00022000000000000001</v>
      </c>
      <c r="R160" s="225">
        <f>Q160*H160</f>
        <v>0.00044000000000000002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311</v>
      </c>
      <c r="AT160" s="227" t="s">
        <v>167</v>
      </c>
      <c r="AU160" s="227" t="s">
        <v>88</v>
      </c>
      <c r="AY160" s="19" t="s">
        <v>164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88</v>
      </c>
      <c r="BK160" s="228">
        <f>ROUND(I160*H160,2)</f>
        <v>0</v>
      </c>
      <c r="BL160" s="19" t="s">
        <v>311</v>
      </c>
      <c r="BM160" s="227" t="s">
        <v>1320</v>
      </c>
    </row>
    <row r="161" s="2" customFormat="1">
      <c r="A161" s="40"/>
      <c r="B161" s="41"/>
      <c r="C161" s="42"/>
      <c r="D161" s="229" t="s">
        <v>174</v>
      </c>
      <c r="E161" s="42"/>
      <c r="F161" s="230" t="s">
        <v>1321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174</v>
      </c>
      <c r="AU161" s="19" t="s">
        <v>88</v>
      </c>
    </row>
    <row r="162" s="2" customFormat="1" ht="24.15" customHeight="1">
      <c r="A162" s="40"/>
      <c r="B162" s="41"/>
      <c r="C162" s="216" t="s">
        <v>394</v>
      </c>
      <c r="D162" s="216" t="s">
        <v>167</v>
      </c>
      <c r="E162" s="217" t="s">
        <v>1322</v>
      </c>
      <c r="F162" s="218" t="s">
        <v>1323</v>
      </c>
      <c r="G162" s="219" t="s">
        <v>246</v>
      </c>
      <c r="H162" s="220">
        <v>1</v>
      </c>
      <c r="I162" s="221"/>
      <c r="J162" s="222">
        <f>ROUND(I162*H162,2)</f>
        <v>0</v>
      </c>
      <c r="K162" s="218" t="s">
        <v>171</v>
      </c>
      <c r="L162" s="46"/>
      <c r="M162" s="223" t="s">
        <v>19</v>
      </c>
      <c r="N162" s="224" t="s">
        <v>48</v>
      </c>
      <c r="O162" s="86"/>
      <c r="P162" s="225">
        <f>O162*H162</f>
        <v>0</v>
      </c>
      <c r="Q162" s="225">
        <v>0.00038000000000000002</v>
      </c>
      <c r="R162" s="225">
        <f>Q162*H162</f>
        <v>0.00038000000000000002</v>
      </c>
      <c r="S162" s="225">
        <v>0</v>
      </c>
      <c r="T162" s="22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7" t="s">
        <v>311</v>
      </c>
      <c r="AT162" s="227" t="s">
        <v>167</v>
      </c>
      <c r="AU162" s="227" t="s">
        <v>88</v>
      </c>
      <c r="AY162" s="19" t="s">
        <v>164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9" t="s">
        <v>88</v>
      </c>
      <c r="BK162" s="228">
        <f>ROUND(I162*H162,2)</f>
        <v>0</v>
      </c>
      <c r="BL162" s="19" t="s">
        <v>311</v>
      </c>
      <c r="BM162" s="227" t="s">
        <v>1324</v>
      </c>
    </row>
    <row r="163" s="2" customFormat="1">
      <c r="A163" s="40"/>
      <c r="B163" s="41"/>
      <c r="C163" s="42"/>
      <c r="D163" s="229" t="s">
        <v>174</v>
      </c>
      <c r="E163" s="42"/>
      <c r="F163" s="230" t="s">
        <v>1325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174</v>
      </c>
      <c r="AU163" s="19" t="s">
        <v>88</v>
      </c>
    </row>
    <row r="164" s="2" customFormat="1" ht="24.15" customHeight="1">
      <c r="A164" s="40"/>
      <c r="B164" s="41"/>
      <c r="C164" s="216" t="s">
        <v>401</v>
      </c>
      <c r="D164" s="216" t="s">
        <v>167</v>
      </c>
      <c r="E164" s="217" t="s">
        <v>1326</v>
      </c>
      <c r="F164" s="218" t="s">
        <v>1327</v>
      </c>
      <c r="G164" s="219" t="s">
        <v>246</v>
      </c>
      <c r="H164" s="220">
        <v>3</v>
      </c>
      <c r="I164" s="221"/>
      <c r="J164" s="222">
        <f>ROUND(I164*H164,2)</f>
        <v>0</v>
      </c>
      <c r="K164" s="218" t="s">
        <v>171</v>
      </c>
      <c r="L164" s="46"/>
      <c r="M164" s="223" t="s">
        <v>19</v>
      </c>
      <c r="N164" s="224" t="s">
        <v>48</v>
      </c>
      <c r="O164" s="86"/>
      <c r="P164" s="225">
        <f>O164*H164</f>
        <v>0</v>
      </c>
      <c r="Q164" s="225">
        <v>0.00034000000000000002</v>
      </c>
      <c r="R164" s="225">
        <f>Q164*H164</f>
        <v>0.0010200000000000001</v>
      </c>
      <c r="S164" s="225">
        <v>0</v>
      </c>
      <c r="T164" s="22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7" t="s">
        <v>311</v>
      </c>
      <c r="AT164" s="227" t="s">
        <v>167</v>
      </c>
      <c r="AU164" s="227" t="s">
        <v>88</v>
      </c>
      <c r="AY164" s="19" t="s">
        <v>164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9" t="s">
        <v>88</v>
      </c>
      <c r="BK164" s="228">
        <f>ROUND(I164*H164,2)</f>
        <v>0</v>
      </c>
      <c r="BL164" s="19" t="s">
        <v>311</v>
      </c>
      <c r="BM164" s="227" t="s">
        <v>1328</v>
      </c>
    </row>
    <row r="165" s="2" customFormat="1">
      <c r="A165" s="40"/>
      <c r="B165" s="41"/>
      <c r="C165" s="42"/>
      <c r="D165" s="229" t="s">
        <v>174</v>
      </c>
      <c r="E165" s="42"/>
      <c r="F165" s="230" t="s">
        <v>1329</v>
      </c>
      <c r="G165" s="42"/>
      <c r="H165" s="42"/>
      <c r="I165" s="231"/>
      <c r="J165" s="42"/>
      <c r="K165" s="42"/>
      <c r="L165" s="46"/>
      <c r="M165" s="232"/>
      <c r="N165" s="23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174</v>
      </c>
      <c r="AU165" s="19" t="s">
        <v>88</v>
      </c>
    </row>
    <row r="166" s="2" customFormat="1" ht="44.25" customHeight="1">
      <c r="A166" s="40"/>
      <c r="B166" s="41"/>
      <c r="C166" s="216" t="s">
        <v>406</v>
      </c>
      <c r="D166" s="216" t="s">
        <v>167</v>
      </c>
      <c r="E166" s="217" t="s">
        <v>1330</v>
      </c>
      <c r="F166" s="218" t="s">
        <v>1331</v>
      </c>
      <c r="G166" s="219" t="s">
        <v>349</v>
      </c>
      <c r="H166" s="220">
        <v>0.01</v>
      </c>
      <c r="I166" s="221"/>
      <c r="J166" s="222">
        <f>ROUND(I166*H166,2)</f>
        <v>0</v>
      </c>
      <c r="K166" s="218" t="s">
        <v>171</v>
      </c>
      <c r="L166" s="46"/>
      <c r="M166" s="223" t="s">
        <v>19</v>
      </c>
      <c r="N166" s="224" t="s">
        <v>48</v>
      </c>
      <c r="O166" s="86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7" t="s">
        <v>311</v>
      </c>
      <c r="AT166" s="227" t="s">
        <v>167</v>
      </c>
      <c r="AU166" s="227" t="s">
        <v>88</v>
      </c>
      <c r="AY166" s="19" t="s">
        <v>164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9" t="s">
        <v>88</v>
      </c>
      <c r="BK166" s="228">
        <f>ROUND(I166*H166,2)</f>
        <v>0</v>
      </c>
      <c r="BL166" s="19" t="s">
        <v>311</v>
      </c>
      <c r="BM166" s="227" t="s">
        <v>1332</v>
      </c>
    </row>
    <row r="167" s="2" customFormat="1">
      <c r="A167" s="40"/>
      <c r="B167" s="41"/>
      <c r="C167" s="42"/>
      <c r="D167" s="229" t="s">
        <v>174</v>
      </c>
      <c r="E167" s="42"/>
      <c r="F167" s="230" t="s">
        <v>1333</v>
      </c>
      <c r="G167" s="42"/>
      <c r="H167" s="42"/>
      <c r="I167" s="231"/>
      <c r="J167" s="42"/>
      <c r="K167" s="42"/>
      <c r="L167" s="46"/>
      <c r="M167" s="232"/>
      <c r="N167" s="23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174</v>
      </c>
      <c r="AU167" s="19" t="s">
        <v>88</v>
      </c>
    </row>
    <row r="168" s="2" customFormat="1" ht="49.05" customHeight="1">
      <c r="A168" s="40"/>
      <c r="B168" s="41"/>
      <c r="C168" s="216" t="s">
        <v>412</v>
      </c>
      <c r="D168" s="216" t="s">
        <v>167</v>
      </c>
      <c r="E168" s="217" t="s">
        <v>1334</v>
      </c>
      <c r="F168" s="218" t="s">
        <v>1335</v>
      </c>
      <c r="G168" s="219" t="s">
        <v>349</v>
      </c>
      <c r="H168" s="220">
        <v>0.01</v>
      </c>
      <c r="I168" s="221"/>
      <c r="J168" s="222">
        <f>ROUND(I168*H168,2)</f>
        <v>0</v>
      </c>
      <c r="K168" s="218" t="s">
        <v>171</v>
      </c>
      <c r="L168" s="46"/>
      <c r="M168" s="223" t="s">
        <v>19</v>
      </c>
      <c r="N168" s="224" t="s">
        <v>48</v>
      </c>
      <c r="O168" s="86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311</v>
      </c>
      <c r="AT168" s="227" t="s">
        <v>167</v>
      </c>
      <c r="AU168" s="227" t="s">
        <v>88</v>
      </c>
      <c r="AY168" s="19" t="s">
        <v>164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9" t="s">
        <v>88</v>
      </c>
      <c r="BK168" s="228">
        <f>ROUND(I168*H168,2)</f>
        <v>0</v>
      </c>
      <c r="BL168" s="19" t="s">
        <v>311</v>
      </c>
      <c r="BM168" s="227" t="s">
        <v>1336</v>
      </c>
    </row>
    <row r="169" s="2" customFormat="1">
      <c r="A169" s="40"/>
      <c r="B169" s="41"/>
      <c r="C169" s="42"/>
      <c r="D169" s="229" t="s">
        <v>174</v>
      </c>
      <c r="E169" s="42"/>
      <c r="F169" s="230" t="s">
        <v>1337</v>
      </c>
      <c r="G169" s="42"/>
      <c r="H169" s="42"/>
      <c r="I169" s="231"/>
      <c r="J169" s="42"/>
      <c r="K169" s="42"/>
      <c r="L169" s="46"/>
      <c r="M169" s="232"/>
      <c r="N169" s="23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174</v>
      </c>
      <c r="AU169" s="19" t="s">
        <v>88</v>
      </c>
    </row>
    <row r="170" s="12" customFormat="1" ht="22.8" customHeight="1">
      <c r="A170" s="12"/>
      <c r="B170" s="200"/>
      <c r="C170" s="201"/>
      <c r="D170" s="202" t="s">
        <v>75</v>
      </c>
      <c r="E170" s="214" t="s">
        <v>1338</v>
      </c>
      <c r="F170" s="214" t="s">
        <v>1339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SUM(P171:P186)</f>
        <v>0</v>
      </c>
      <c r="Q170" s="208"/>
      <c r="R170" s="209">
        <f>SUM(R171:R186)</f>
        <v>0.26100000000000001</v>
      </c>
      <c r="S170" s="208"/>
      <c r="T170" s="210">
        <f>SUM(T171:T186)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88</v>
      </c>
      <c r="AT170" s="212" t="s">
        <v>75</v>
      </c>
      <c r="AU170" s="212" t="s">
        <v>83</v>
      </c>
      <c r="AY170" s="211" t="s">
        <v>164</v>
      </c>
      <c r="BK170" s="213">
        <f>SUM(BK171:BK186)</f>
        <v>0</v>
      </c>
    </row>
    <row r="171" s="2" customFormat="1" ht="49.05" customHeight="1">
      <c r="A171" s="40"/>
      <c r="B171" s="41"/>
      <c r="C171" s="216" t="s">
        <v>416</v>
      </c>
      <c r="D171" s="216" t="s">
        <v>167</v>
      </c>
      <c r="E171" s="217" t="s">
        <v>1340</v>
      </c>
      <c r="F171" s="218" t="s">
        <v>1341</v>
      </c>
      <c r="G171" s="219" t="s">
        <v>246</v>
      </c>
      <c r="H171" s="220">
        <v>1</v>
      </c>
      <c r="I171" s="221"/>
      <c r="J171" s="222">
        <f>ROUND(I171*H171,2)</f>
        <v>0</v>
      </c>
      <c r="K171" s="218" t="s">
        <v>171</v>
      </c>
      <c r="L171" s="46"/>
      <c r="M171" s="223" t="s">
        <v>19</v>
      </c>
      <c r="N171" s="224" t="s">
        <v>48</v>
      </c>
      <c r="O171" s="86"/>
      <c r="P171" s="225">
        <f>O171*H171</f>
        <v>0</v>
      </c>
      <c r="Q171" s="225">
        <v>0.013400000000000001</v>
      </c>
      <c r="R171" s="225">
        <f>Q171*H171</f>
        <v>0.013400000000000001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311</v>
      </c>
      <c r="AT171" s="227" t="s">
        <v>167</v>
      </c>
      <c r="AU171" s="227" t="s">
        <v>88</v>
      </c>
      <c r="AY171" s="19" t="s">
        <v>164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88</v>
      </c>
      <c r="BK171" s="228">
        <f>ROUND(I171*H171,2)</f>
        <v>0</v>
      </c>
      <c r="BL171" s="19" t="s">
        <v>311</v>
      </c>
      <c r="BM171" s="227" t="s">
        <v>1342</v>
      </c>
    </row>
    <row r="172" s="2" customFormat="1">
      <c r="A172" s="40"/>
      <c r="B172" s="41"/>
      <c r="C172" s="42"/>
      <c r="D172" s="229" t="s">
        <v>174</v>
      </c>
      <c r="E172" s="42"/>
      <c r="F172" s="230" t="s">
        <v>1343</v>
      </c>
      <c r="G172" s="42"/>
      <c r="H172" s="42"/>
      <c r="I172" s="231"/>
      <c r="J172" s="42"/>
      <c r="K172" s="42"/>
      <c r="L172" s="46"/>
      <c r="M172" s="232"/>
      <c r="N172" s="23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174</v>
      </c>
      <c r="AU172" s="19" t="s">
        <v>88</v>
      </c>
    </row>
    <row r="173" s="2" customFormat="1" ht="49.05" customHeight="1">
      <c r="A173" s="40"/>
      <c r="B173" s="41"/>
      <c r="C173" s="216" t="s">
        <v>397</v>
      </c>
      <c r="D173" s="216" t="s">
        <v>167</v>
      </c>
      <c r="E173" s="217" t="s">
        <v>1344</v>
      </c>
      <c r="F173" s="218" t="s">
        <v>1345</v>
      </c>
      <c r="G173" s="219" t="s">
        <v>246</v>
      </c>
      <c r="H173" s="220">
        <v>1</v>
      </c>
      <c r="I173" s="221"/>
      <c r="J173" s="222">
        <f>ROUND(I173*H173,2)</f>
        <v>0</v>
      </c>
      <c r="K173" s="218" t="s">
        <v>171</v>
      </c>
      <c r="L173" s="46"/>
      <c r="M173" s="223" t="s">
        <v>19</v>
      </c>
      <c r="N173" s="224" t="s">
        <v>48</v>
      </c>
      <c r="O173" s="86"/>
      <c r="P173" s="225">
        <f>O173*H173</f>
        <v>0</v>
      </c>
      <c r="Q173" s="225">
        <v>0.054359999999999999</v>
      </c>
      <c r="R173" s="225">
        <f>Q173*H173</f>
        <v>0.054359999999999999</v>
      </c>
      <c r="S173" s="225">
        <v>0</v>
      </c>
      <c r="T173" s="22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311</v>
      </c>
      <c r="AT173" s="227" t="s">
        <v>167</v>
      </c>
      <c r="AU173" s="227" t="s">
        <v>88</v>
      </c>
      <c r="AY173" s="19" t="s">
        <v>164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9" t="s">
        <v>88</v>
      </c>
      <c r="BK173" s="228">
        <f>ROUND(I173*H173,2)</f>
        <v>0</v>
      </c>
      <c r="BL173" s="19" t="s">
        <v>311</v>
      </c>
      <c r="BM173" s="227" t="s">
        <v>1346</v>
      </c>
    </row>
    <row r="174" s="2" customFormat="1">
      <c r="A174" s="40"/>
      <c r="B174" s="41"/>
      <c r="C174" s="42"/>
      <c r="D174" s="229" t="s">
        <v>174</v>
      </c>
      <c r="E174" s="42"/>
      <c r="F174" s="230" t="s">
        <v>1347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174</v>
      </c>
      <c r="AU174" s="19" t="s">
        <v>88</v>
      </c>
    </row>
    <row r="175" s="2" customFormat="1" ht="49.05" customHeight="1">
      <c r="A175" s="40"/>
      <c r="B175" s="41"/>
      <c r="C175" s="216" t="s">
        <v>426</v>
      </c>
      <c r="D175" s="216" t="s">
        <v>167</v>
      </c>
      <c r="E175" s="217" t="s">
        <v>1348</v>
      </c>
      <c r="F175" s="218" t="s">
        <v>1349</v>
      </c>
      <c r="G175" s="219" t="s">
        <v>246</v>
      </c>
      <c r="H175" s="220">
        <v>1</v>
      </c>
      <c r="I175" s="221"/>
      <c r="J175" s="222">
        <f>ROUND(I175*H175,2)</f>
        <v>0</v>
      </c>
      <c r="K175" s="218" t="s">
        <v>19</v>
      </c>
      <c r="L175" s="46"/>
      <c r="M175" s="223" t="s">
        <v>19</v>
      </c>
      <c r="N175" s="224" t="s">
        <v>48</v>
      </c>
      <c r="O175" s="86"/>
      <c r="P175" s="225">
        <f>O175*H175</f>
        <v>0</v>
      </c>
      <c r="Q175" s="225">
        <v>0.054359999999999999</v>
      </c>
      <c r="R175" s="225">
        <f>Q175*H175</f>
        <v>0.054359999999999999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311</v>
      </c>
      <c r="AT175" s="227" t="s">
        <v>167</v>
      </c>
      <c r="AU175" s="227" t="s">
        <v>88</v>
      </c>
      <c r="AY175" s="19" t="s">
        <v>164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88</v>
      </c>
      <c r="BK175" s="228">
        <f>ROUND(I175*H175,2)</f>
        <v>0</v>
      </c>
      <c r="BL175" s="19" t="s">
        <v>311</v>
      </c>
      <c r="BM175" s="227" t="s">
        <v>1350</v>
      </c>
    </row>
    <row r="176" s="2" customFormat="1" ht="49.05" customHeight="1">
      <c r="A176" s="40"/>
      <c r="B176" s="41"/>
      <c r="C176" s="216" t="s">
        <v>433</v>
      </c>
      <c r="D176" s="216" t="s">
        <v>167</v>
      </c>
      <c r="E176" s="217" t="s">
        <v>1351</v>
      </c>
      <c r="F176" s="218" t="s">
        <v>1352</v>
      </c>
      <c r="G176" s="219" t="s">
        <v>246</v>
      </c>
      <c r="H176" s="220">
        <v>1</v>
      </c>
      <c r="I176" s="221"/>
      <c r="J176" s="222">
        <f>ROUND(I176*H176,2)</f>
        <v>0</v>
      </c>
      <c r="K176" s="218" t="s">
        <v>171</v>
      </c>
      <c r="L176" s="46"/>
      <c r="M176" s="223" t="s">
        <v>19</v>
      </c>
      <c r="N176" s="224" t="s">
        <v>48</v>
      </c>
      <c r="O176" s="86"/>
      <c r="P176" s="225">
        <f>O176*H176</f>
        <v>0</v>
      </c>
      <c r="Q176" s="225">
        <v>0.091480000000000006</v>
      </c>
      <c r="R176" s="225">
        <f>Q176*H176</f>
        <v>0.091480000000000006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311</v>
      </c>
      <c r="AT176" s="227" t="s">
        <v>167</v>
      </c>
      <c r="AU176" s="227" t="s">
        <v>88</v>
      </c>
      <c r="AY176" s="19" t="s">
        <v>164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9" t="s">
        <v>88</v>
      </c>
      <c r="BK176" s="228">
        <f>ROUND(I176*H176,2)</f>
        <v>0</v>
      </c>
      <c r="BL176" s="19" t="s">
        <v>311</v>
      </c>
      <c r="BM176" s="227" t="s">
        <v>1353</v>
      </c>
    </row>
    <row r="177" s="2" customFormat="1">
      <c r="A177" s="40"/>
      <c r="B177" s="41"/>
      <c r="C177" s="42"/>
      <c r="D177" s="229" t="s">
        <v>174</v>
      </c>
      <c r="E177" s="42"/>
      <c r="F177" s="230" t="s">
        <v>1354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174</v>
      </c>
      <c r="AU177" s="19" t="s">
        <v>88</v>
      </c>
    </row>
    <row r="178" s="2" customFormat="1" ht="24.15" customHeight="1">
      <c r="A178" s="40"/>
      <c r="B178" s="41"/>
      <c r="C178" s="216" t="s">
        <v>440</v>
      </c>
      <c r="D178" s="216" t="s">
        <v>167</v>
      </c>
      <c r="E178" s="217" t="s">
        <v>1355</v>
      </c>
      <c r="F178" s="218" t="s">
        <v>1356</v>
      </c>
      <c r="G178" s="219" t="s">
        <v>246</v>
      </c>
      <c r="H178" s="220">
        <v>2</v>
      </c>
      <c r="I178" s="221"/>
      <c r="J178" s="222">
        <f>ROUND(I178*H178,2)</f>
        <v>0</v>
      </c>
      <c r="K178" s="218" t="s">
        <v>171</v>
      </c>
      <c r="L178" s="46"/>
      <c r="M178" s="223" t="s">
        <v>19</v>
      </c>
      <c r="N178" s="224" t="s">
        <v>48</v>
      </c>
      <c r="O178" s="86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7" t="s">
        <v>311</v>
      </c>
      <c r="AT178" s="227" t="s">
        <v>167</v>
      </c>
      <c r="AU178" s="227" t="s">
        <v>88</v>
      </c>
      <c r="AY178" s="19" t="s">
        <v>164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9" t="s">
        <v>88</v>
      </c>
      <c r="BK178" s="228">
        <f>ROUND(I178*H178,2)</f>
        <v>0</v>
      </c>
      <c r="BL178" s="19" t="s">
        <v>311</v>
      </c>
      <c r="BM178" s="227" t="s">
        <v>1357</v>
      </c>
    </row>
    <row r="179" s="2" customFormat="1">
      <c r="A179" s="40"/>
      <c r="B179" s="41"/>
      <c r="C179" s="42"/>
      <c r="D179" s="229" t="s">
        <v>174</v>
      </c>
      <c r="E179" s="42"/>
      <c r="F179" s="230" t="s">
        <v>1358</v>
      </c>
      <c r="G179" s="42"/>
      <c r="H179" s="42"/>
      <c r="I179" s="231"/>
      <c r="J179" s="42"/>
      <c r="K179" s="42"/>
      <c r="L179" s="46"/>
      <c r="M179" s="232"/>
      <c r="N179" s="23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174</v>
      </c>
      <c r="AU179" s="19" t="s">
        <v>88</v>
      </c>
    </row>
    <row r="180" s="2" customFormat="1" ht="16.5" customHeight="1">
      <c r="A180" s="40"/>
      <c r="B180" s="41"/>
      <c r="C180" s="278" t="s">
        <v>446</v>
      </c>
      <c r="D180" s="278" t="s">
        <v>250</v>
      </c>
      <c r="E180" s="279" t="s">
        <v>1359</v>
      </c>
      <c r="F180" s="280" t="s">
        <v>1360</v>
      </c>
      <c r="G180" s="281" t="s">
        <v>246</v>
      </c>
      <c r="H180" s="282">
        <v>1</v>
      </c>
      <c r="I180" s="283"/>
      <c r="J180" s="284">
        <f>ROUND(I180*H180,2)</f>
        <v>0</v>
      </c>
      <c r="K180" s="280" t="s">
        <v>19</v>
      </c>
      <c r="L180" s="285"/>
      <c r="M180" s="286" t="s">
        <v>19</v>
      </c>
      <c r="N180" s="287" t="s">
        <v>48</v>
      </c>
      <c r="O180" s="86"/>
      <c r="P180" s="225">
        <f>O180*H180</f>
        <v>0</v>
      </c>
      <c r="Q180" s="225">
        <v>0.047399999999999998</v>
      </c>
      <c r="R180" s="225">
        <f>Q180*H180</f>
        <v>0.047399999999999998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397</v>
      </c>
      <c r="AT180" s="227" t="s">
        <v>250</v>
      </c>
      <c r="AU180" s="227" t="s">
        <v>88</v>
      </c>
      <c r="AY180" s="19" t="s">
        <v>164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9" t="s">
        <v>88</v>
      </c>
      <c r="BK180" s="228">
        <f>ROUND(I180*H180,2)</f>
        <v>0</v>
      </c>
      <c r="BL180" s="19" t="s">
        <v>311</v>
      </c>
      <c r="BM180" s="227" t="s">
        <v>1361</v>
      </c>
    </row>
    <row r="181" s="2" customFormat="1" ht="24.15" customHeight="1">
      <c r="A181" s="40"/>
      <c r="B181" s="41"/>
      <c r="C181" s="216" t="s">
        <v>452</v>
      </c>
      <c r="D181" s="216" t="s">
        <v>167</v>
      </c>
      <c r="E181" s="217" t="s">
        <v>1238</v>
      </c>
      <c r="F181" s="218" t="s">
        <v>1239</v>
      </c>
      <c r="G181" s="219" t="s">
        <v>246</v>
      </c>
      <c r="H181" s="220">
        <v>1</v>
      </c>
      <c r="I181" s="221"/>
      <c r="J181" s="222">
        <f>ROUND(I181*H181,2)</f>
        <v>0</v>
      </c>
      <c r="K181" s="218" t="s">
        <v>171</v>
      </c>
      <c r="L181" s="46"/>
      <c r="M181" s="223" t="s">
        <v>19</v>
      </c>
      <c r="N181" s="224" t="s">
        <v>48</v>
      </c>
      <c r="O181" s="86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7" t="s">
        <v>311</v>
      </c>
      <c r="AT181" s="227" t="s">
        <v>167</v>
      </c>
      <c r="AU181" s="227" t="s">
        <v>88</v>
      </c>
      <c r="AY181" s="19" t="s">
        <v>164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9" t="s">
        <v>88</v>
      </c>
      <c r="BK181" s="228">
        <f>ROUND(I181*H181,2)</f>
        <v>0</v>
      </c>
      <c r="BL181" s="19" t="s">
        <v>311</v>
      </c>
      <c r="BM181" s="227" t="s">
        <v>1362</v>
      </c>
    </row>
    <row r="182" s="2" customFormat="1">
      <c r="A182" s="40"/>
      <c r="B182" s="41"/>
      <c r="C182" s="42"/>
      <c r="D182" s="229" t="s">
        <v>174</v>
      </c>
      <c r="E182" s="42"/>
      <c r="F182" s="230" t="s">
        <v>1241</v>
      </c>
      <c r="G182" s="42"/>
      <c r="H182" s="42"/>
      <c r="I182" s="231"/>
      <c r="J182" s="42"/>
      <c r="K182" s="42"/>
      <c r="L182" s="46"/>
      <c r="M182" s="232"/>
      <c r="N182" s="23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174</v>
      </c>
      <c r="AU182" s="19" t="s">
        <v>88</v>
      </c>
    </row>
    <row r="183" s="2" customFormat="1" ht="44.25" customHeight="1">
      <c r="A183" s="40"/>
      <c r="B183" s="41"/>
      <c r="C183" s="216" t="s">
        <v>457</v>
      </c>
      <c r="D183" s="216" t="s">
        <v>167</v>
      </c>
      <c r="E183" s="217" t="s">
        <v>1363</v>
      </c>
      <c r="F183" s="218" t="s">
        <v>1364</v>
      </c>
      <c r="G183" s="219" t="s">
        <v>349</v>
      </c>
      <c r="H183" s="220">
        <v>0.26100000000000001</v>
      </c>
      <c r="I183" s="221"/>
      <c r="J183" s="222">
        <f>ROUND(I183*H183,2)</f>
        <v>0</v>
      </c>
      <c r="K183" s="218" t="s">
        <v>171</v>
      </c>
      <c r="L183" s="46"/>
      <c r="M183" s="223" t="s">
        <v>19</v>
      </c>
      <c r="N183" s="224" t="s">
        <v>48</v>
      </c>
      <c r="O183" s="86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7" t="s">
        <v>311</v>
      </c>
      <c r="AT183" s="227" t="s">
        <v>167</v>
      </c>
      <c r="AU183" s="227" t="s">
        <v>88</v>
      </c>
      <c r="AY183" s="19" t="s">
        <v>164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9" t="s">
        <v>88</v>
      </c>
      <c r="BK183" s="228">
        <f>ROUND(I183*H183,2)</f>
        <v>0</v>
      </c>
      <c r="BL183" s="19" t="s">
        <v>311</v>
      </c>
      <c r="BM183" s="227" t="s">
        <v>1365</v>
      </c>
    </row>
    <row r="184" s="2" customFormat="1">
      <c r="A184" s="40"/>
      <c r="B184" s="41"/>
      <c r="C184" s="42"/>
      <c r="D184" s="229" t="s">
        <v>174</v>
      </c>
      <c r="E184" s="42"/>
      <c r="F184" s="230" t="s">
        <v>1366</v>
      </c>
      <c r="G184" s="42"/>
      <c r="H184" s="42"/>
      <c r="I184" s="231"/>
      <c r="J184" s="42"/>
      <c r="K184" s="42"/>
      <c r="L184" s="46"/>
      <c r="M184" s="232"/>
      <c r="N184" s="23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174</v>
      </c>
      <c r="AU184" s="19" t="s">
        <v>88</v>
      </c>
    </row>
    <row r="185" s="2" customFormat="1" ht="49.05" customHeight="1">
      <c r="A185" s="40"/>
      <c r="B185" s="41"/>
      <c r="C185" s="216" t="s">
        <v>459</v>
      </c>
      <c r="D185" s="216" t="s">
        <v>167</v>
      </c>
      <c r="E185" s="217" t="s">
        <v>1367</v>
      </c>
      <c r="F185" s="218" t="s">
        <v>1368</v>
      </c>
      <c r="G185" s="219" t="s">
        <v>349</v>
      </c>
      <c r="H185" s="220">
        <v>0.26100000000000001</v>
      </c>
      <c r="I185" s="221"/>
      <c r="J185" s="222">
        <f>ROUND(I185*H185,2)</f>
        <v>0</v>
      </c>
      <c r="K185" s="218" t="s">
        <v>171</v>
      </c>
      <c r="L185" s="46"/>
      <c r="M185" s="223" t="s">
        <v>19</v>
      </c>
      <c r="N185" s="224" t="s">
        <v>48</v>
      </c>
      <c r="O185" s="86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7" t="s">
        <v>311</v>
      </c>
      <c r="AT185" s="227" t="s">
        <v>167</v>
      </c>
      <c r="AU185" s="227" t="s">
        <v>88</v>
      </c>
      <c r="AY185" s="19" t="s">
        <v>164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9" t="s">
        <v>88</v>
      </c>
      <c r="BK185" s="228">
        <f>ROUND(I185*H185,2)</f>
        <v>0</v>
      </c>
      <c r="BL185" s="19" t="s">
        <v>311</v>
      </c>
      <c r="BM185" s="227" t="s">
        <v>1369</v>
      </c>
    </row>
    <row r="186" s="2" customFormat="1">
      <c r="A186" s="40"/>
      <c r="B186" s="41"/>
      <c r="C186" s="42"/>
      <c r="D186" s="229" t="s">
        <v>174</v>
      </c>
      <c r="E186" s="42"/>
      <c r="F186" s="230" t="s">
        <v>1370</v>
      </c>
      <c r="G186" s="42"/>
      <c r="H186" s="42"/>
      <c r="I186" s="231"/>
      <c r="J186" s="42"/>
      <c r="K186" s="42"/>
      <c r="L186" s="46"/>
      <c r="M186" s="232"/>
      <c r="N186" s="23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174</v>
      </c>
      <c r="AU186" s="19" t="s">
        <v>88</v>
      </c>
    </row>
    <row r="187" s="12" customFormat="1" ht="25.92" customHeight="1">
      <c r="A187" s="12"/>
      <c r="B187" s="200"/>
      <c r="C187" s="201"/>
      <c r="D187" s="202" t="s">
        <v>75</v>
      </c>
      <c r="E187" s="203" t="s">
        <v>1210</v>
      </c>
      <c r="F187" s="203" t="s">
        <v>1211</v>
      </c>
      <c r="G187" s="201"/>
      <c r="H187" s="201"/>
      <c r="I187" s="204"/>
      <c r="J187" s="205">
        <f>BK187</f>
        <v>0</v>
      </c>
      <c r="K187" s="201"/>
      <c r="L187" s="206"/>
      <c r="M187" s="207"/>
      <c r="N187" s="208"/>
      <c r="O187" s="208"/>
      <c r="P187" s="209">
        <f>SUM(P188:P191)</f>
        <v>0</v>
      </c>
      <c r="Q187" s="208"/>
      <c r="R187" s="209">
        <f>SUM(R188:R191)</f>
        <v>0</v>
      </c>
      <c r="S187" s="208"/>
      <c r="T187" s="210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172</v>
      </c>
      <c r="AT187" s="212" t="s">
        <v>75</v>
      </c>
      <c r="AU187" s="212" t="s">
        <v>76</v>
      </c>
      <c r="AY187" s="211" t="s">
        <v>164</v>
      </c>
      <c r="BK187" s="213">
        <f>SUM(BK188:BK191)</f>
        <v>0</v>
      </c>
    </row>
    <row r="188" s="2" customFormat="1" ht="33" customHeight="1">
      <c r="A188" s="40"/>
      <c r="B188" s="41"/>
      <c r="C188" s="216" t="s">
        <v>464</v>
      </c>
      <c r="D188" s="216" t="s">
        <v>167</v>
      </c>
      <c r="E188" s="217" t="s">
        <v>1212</v>
      </c>
      <c r="F188" s="218" t="s">
        <v>1213</v>
      </c>
      <c r="G188" s="219" t="s">
        <v>1214</v>
      </c>
      <c r="H188" s="220">
        <v>16</v>
      </c>
      <c r="I188" s="221"/>
      <c r="J188" s="222">
        <f>ROUND(I188*H188,2)</f>
        <v>0</v>
      </c>
      <c r="K188" s="218" t="s">
        <v>171</v>
      </c>
      <c r="L188" s="46"/>
      <c r="M188" s="223" t="s">
        <v>19</v>
      </c>
      <c r="N188" s="224" t="s">
        <v>48</v>
      </c>
      <c r="O188" s="86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7" t="s">
        <v>1215</v>
      </c>
      <c r="AT188" s="227" t="s">
        <v>167</v>
      </c>
      <c r="AU188" s="227" t="s">
        <v>83</v>
      </c>
      <c r="AY188" s="19" t="s">
        <v>164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9" t="s">
        <v>88</v>
      </c>
      <c r="BK188" s="228">
        <f>ROUND(I188*H188,2)</f>
        <v>0</v>
      </c>
      <c r="BL188" s="19" t="s">
        <v>1215</v>
      </c>
      <c r="BM188" s="227" t="s">
        <v>1371</v>
      </c>
    </row>
    <row r="189" s="2" customFormat="1">
      <c r="A189" s="40"/>
      <c r="B189" s="41"/>
      <c r="C189" s="42"/>
      <c r="D189" s="229" t="s">
        <v>174</v>
      </c>
      <c r="E189" s="42"/>
      <c r="F189" s="230" t="s">
        <v>1217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174</v>
      </c>
      <c r="AU189" s="19" t="s">
        <v>83</v>
      </c>
    </row>
    <row r="190" s="2" customFormat="1" ht="24.15" customHeight="1">
      <c r="A190" s="40"/>
      <c r="B190" s="41"/>
      <c r="C190" s="216" t="s">
        <v>469</v>
      </c>
      <c r="D190" s="216" t="s">
        <v>167</v>
      </c>
      <c r="E190" s="217" t="s">
        <v>1372</v>
      </c>
      <c r="F190" s="218" t="s">
        <v>1373</v>
      </c>
      <c r="G190" s="219" t="s">
        <v>1214</v>
      </c>
      <c r="H190" s="220">
        <v>24</v>
      </c>
      <c r="I190" s="221"/>
      <c r="J190" s="222">
        <f>ROUND(I190*H190,2)</f>
        <v>0</v>
      </c>
      <c r="K190" s="218" t="s">
        <v>171</v>
      </c>
      <c r="L190" s="46"/>
      <c r="M190" s="223" t="s">
        <v>19</v>
      </c>
      <c r="N190" s="224" t="s">
        <v>48</v>
      </c>
      <c r="O190" s="86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7" t="s">
        <v>1215</v>
      </c>
      <c r="AT190" s="227" t="s">
        <v>167</v>
      </c>
      <c r="AU190" s="227" t="s">
        <v>83</v>
      </c>
      <c r="AY190" s="19" t="s">
        <v>164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9" t="s">
        <v>88</v>
      </c>
      <c r="BK190" s="228">
        <f>ROUND(I190*H190,2)</f>
        <v>0</v>
      </c>
      <c r="BL190" s="19" t="s">
        <v>1215</v>
      </c>
      <c r="BM190" s="227" t="s">
        <v>1374</v>
      </c>
    </row>
    <row r="191" s="2" customFormat="1">
      <c r="A191" s="40"/>
      <c r="B191" s="41"/>
      <c r="C191" s="42"/>
      <c r="D191" s="229" t="s">
        <v>174</v>
      </c>
      <c r="E191" s="42"/>
      <c r="F191" s="230" t="s">
        <v>1375</v>
      </c>
      <c r="G191" s="42"/>
      <c r="H191" s="42"/>
      <c r="I191" s="231"/>
      <c r="J191" s="42"/>
      <c r="K191" s="42"/>
      <c r="L191" s="46"/>
      <c r="M191" s="293"/>
      <c r="N191" s="294"/>
      <c r="O191" s="290"/>
      <c r="P191" s="290"/>
      <c r="Q191" s="290"/>
      <c r="R191" s="290"/>
      <c r="S191" s="290"/>
      <c r="T191" s="295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174</v>
      </c>
      <c r="AU191" s="19" t="s">
        <v>83</v>
      </c>
    </row>
    <row r="192" s="2" customFormat="1" ht="6.96" customHeight="1">
      <c r="A192" s="40"/>
      <c r="B192" s="61"/>
      <c r="C192" s="62"/>
      <c r="D192" s="62"/>
      <c r="E192" s="62"/>
      <c r="F192" s="62"/>
      <c r="G192" s="62"/>
      <c r="H192" s="62"/>
      <c r="I192" s="62"/>
      <c r="J192" s="62"/>
      <c r="K192" s="62"/>
      <c r="L192" s="46"/>
      <c r="M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</row>
  </sheetData>
  <sheetProtection sheet="1" autoFilter="0" formatColumns="0" formatRows="0" objects="1" scenarios="1" spinCount="100000" saltValue="ybmxhg6Pq0aPVme6uGg4cej/hrfhCvylVjOeoH5Bk10yHuc+N6rXadovkteOikW+dRgm8MbKgM0J+BTPtXWOtg==" hashValue="8H58yXqta25XzaE78X8B5zEOanShLCshJ8WxCOL9CXCh4ijEHjzqx4hET+j0GtmwextmqeUIxrKhUjvnAxDyxA==" algorithmName="SHA-512" password="CC35"/>
  <autoFilter ref="C99:K19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4" r:id="rId1" display="https://podminky.urs.cz/item/CS_URS_2021_02/997013213"/>
    <hyperlink ref="F106" r:id="rId2" display="https://podminky.urs.cz/item/CS_URS_2021_02/997013501"/>
    <hyperlink ref="F108" r:id="rId3" display="https://podminky.urs.cz/item/CS_URS_2021_02/997013509"/>
    <hyperlink ref="F111" r:id="rId4" display="https://podminky.urs.cz/item/CS_URS_2021_02/997013631"/>
    <hyperlink ref="F116" r:id="rId5" display="https://podminky.urs.cz/item/CS_URS_2021_02/731200813"/>
    <hyperlink ref="F118" r:id="rId6" display="https://podminky.urs.cz/item/CS_URS_2021_02/731251114"/>
    <hyperlink ref="F120" r:id="rId7" display="https://podminky.urs.cz/item/CS_URS_2021_02/735531045"/>
    <hyperlink ref="F123" r:id="rId8" display="https://podminky.urs.cz/item/CS_URS_2021_02/731890802"/>
    <hyperlink ref="F125" r:id="rId9" display="https://podminky.urs.cz/item/CS_URS_2021_02/998731102"/>
    <hyperlink ref="F127" r:id="rId10" display="https://podminky.urs.cz/item/CS_URS_2021_02/998731181"/>
    <hyperlink ref="F130" r:id="rId11" display="https://podminky.urs.cz/item/CS_URS_2021_02/733222102"/>
    <hyperlink ref="F132" r:id="rId12" display="https://podminky.urs.cz/item/CS_URS_2021_02/733222103"/>
    <hyperlink ref="F134" r:id="rId13" display="https://podminky.urs.cz/item/CS_URS_2021_02/733222104"/>
    <hyperlink ref="F136" r:id="rId14" display="https://podminky.urs.cz/item/CS_URS_2021_02/733291101"/>
    <hyperlink ref="F138" r:id="rId15" display="https://podminky.urs.cz/item/CS_URS_2021_02/733811241"/>
    <hyperlink ref="F145" r:id="rId16" display="https://podminky.urs.cz/item/CS_URS_2021_02/998733102"/>
    <hyperlink ref="F147" r:id="rId17" display="https://podminky.urs.cz/item/CS_URS_2021_02/998733181"/>
    <hyperlink ref="F150" r:id="rId18" display="https://podminky.urs.cz/item/CS_URS_2021_02/734209103"/>
    <hyperlink ref="F152" r:id="rId19" display="https://podminky.urs.cz/item/CS_URS_2021_02/734209114"/>
    <hyperlink ref="F155" r:id="rId20" display="https://podminky.urs.cz/item/CS_URS_2021_02/734222802"/>
    <hyperlink ref="F157" r:id="rId21" display="https://podminky.urs.cz/item/CS_URS_2021_02/734261233"/>
    <hyperlink ref="F159" r:id="rId22" display="https://podminky.urs.cz/item/CS_URS_2021_02/734261402"/>
    <hyperlink ref="F161" r:id="rId23" display="https://podminky.urs.cz/item/CS_URS_2021_02/734291123"/>
    <hyperlink ref="F163" r:id="rId24" display="https://podminky.urs.cz/item/CS_URS_2021_02/734291241"/>
    <hyperlink ref="F165" r:id="rId25" display="https://podminky.urs.cz/item/CS_URS_2021_02/734292714"/>
    <hyperlink ref="F167" r:id="rId26" display="https://podminky.urs.cz/item/CS_URS_2021_02/998734102"/>
    <hyperlink ref="F169" r:id="rId27" display="https://podminky.urs.cz/item/CS_URS_2021_02/998734181"/>
    <hyperlink ref="F172" r:id="rId28" display="https://podminky.urs.cz/item/CS_URS_2021_02/735152471"/>
    <hyperlink ref="F174" r:id="rId29" display="https://podminky.urs.cz/item/CS_URS_2021_02/735152581"/>
    <hyperlink ref="F177" r:id="rId30" display="https://podminky.urs.cz/item/CS_URS_2021_02/735152681"/>
    <hyperlink ref="F179" r:id="rId31" display="https://podminky.urs.cz/item/CS_URS_2021_02/735164522"/>
    <hyperlink ref="F182" r:id="rId32" display="https://podminky.urs.cz/item/CS_URS_2021_02/735531045"/>
    <hyperlink ref="F184" r:id="rId33" display="https://podminky.urs.cz/item/CS_URS_2021_02/998735102"/>
    <hyperlink ref="F186" r:id="rId34" display="https://podminky.urs.cz/item/CS_URS_2021_02/998735181"/>
    <hyperlink ref="F189" r:id="rId35" display="https://podminky.urs.cz/item/CS_URS_2021_02/HZS2492"/>
    <hyperlink ref="F191" r:id="rId36" display="https://podminky.urs.cz/item/CS_URS_2021_02/HZS4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Opravy bytových jednotek OŘ Brno - VB ŽST Třešť čp.503</v>
      </c>
      <c r="F7" s="145"/>
      <c r="G7" s="145"/>
      <c r="H7" s="145"/>
      <c r="L7" s="22"/>
    </row>
    <row r="8">
      <c r="B8" s="22"/>
      <c r="D8" s="145" t="s">
        <v>116</v>
      </c>
      <c r="L8" s="22"/>
    </row>
    <row r="9" s="1" customFormat="1" ht="16.5" customHeight="1">
      <c r="B9" s="22"/>
      <c r="E9" s="146" t="s">
        <v>117</v>
      </c>
      <c r="F9" s="1"/>
      <c r="G9" s="1"/>
      <c r="H9" s="1"/>
      <c r="L9" s="22"/>
    </row>
    <row r="10" s="1" customFormat="1" ht="12" customHeight="1">
      <c r="B10" s="22"/>
      <c r="D10" s="145" t="s">
        <v>118</v>
      </c>
      <c r="L10" s="22"/>
    </row>
    <row r="11" s="2" customFormat="1" ht="16.5" customHeight="1">
      <c r="A11" s="40"/>
      <c r="B11" s="46"/>
      <c r="C11" s="40"/>
      <c r="D11" s="40"/>
      <c r="E11" s="147" t="s">
        <v>119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1376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3. 8. 2021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5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29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1"/>
      <c r="B31" s="152"/>
      <c r="C31" s="151"/>
      <c r="D31" s="151"/>
      <c r="E31" s="153" t="s">
        <v>122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ROUND(J97,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46</v>
      </c>
      <c r="E37" s="145" t="s">
        <v>47</v>
      </c>
      <c r="F37" s="159">
        <f>ROUND((SUM(BE97:BE176)),  2)</f>
        <v>0</v>
      </c>
      <c r="G37" s="40"/>
      <c r="H37" s="40"/>
      <c r="I37" s="160">
        <v>0.20999999999999999</v>
      </c>
      <c r="J37" s="159">
        <f>ROUND(((SUM(BE97:BE176))*I37),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48</v>
      </c>
      <c r="F38" s="159">
        <f>ROUND((SUM(BF97:BF176)),  2)</f>
        <v>0</v>
      </c>
      <c r="G38" s="40"/>
      <c r="H38" s="40"/>
      <c r="I38" s="160">
        <v>0.14999999999999999</v>
      </c>
      <c r="J38" s="159">
        <f>ROUND(((SUM(BF97:BF176))*I38),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ROUND((SUM(BG97:BG176)),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50</v>
      </c>
      <c r="F40" s="159">
        <f>ROUND((SUM(BH97:BH176)),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51</v>
      </c>
      <c r="F41" s="159">
        <f>ROUND((SUM(BI97:BI176)),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123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Opravy bytových jednotek OŘ Brno - VB ŽST Třešť čp.503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116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117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119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05 - Elektroinstalace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 Třešť</v>
      </c>
      <c r="G60" s="42"/>
      <c r="H60" s="42"/>
      <c r="I60" s="34" t="s">
        <v>23</v>
      </c>
      <c r="J60" s="74" t="str">
        <f>IF(J16="","",J16)</f>
        <v>3. 8. 2021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Správa železniční dopravní cesty</v>
      </c>
      <c r="G62" s="42"/>
      <c r="H62" s="42"/>
      <c r="I62" s="34" t="s">
        <v>33</v>
      </c>
      <c r="J62" s="38" t="str">
        <f>E25</f>
        <v>APREA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124</v>
      </c>
      <c r="D65" s="175"/>
      <c r="E65" s="175"/>
      <c r="F65" s="175"/>
      <c r="G65" s="175"/>
      <c r="H65" s="175"/>
      <c r="I65" s="175"/>
      <c r="J65" s="176" t="s">
        <v>125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J97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126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J98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1377</v>
      </c>
      <c r="E69" s="186"/>
      <c r="F69" s="186"/>
      <c r="G69" s="186"/>
      <c r="H69" s="186"/>
      <c r="I69" s="186"/>
      <c r="J69" s="187">
        <f>J99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1378</v>
      </c>
      <c r="E70" s="186"/>
      <c r="F70" s="186"/>
      <c r="G70" s="186"/>
      <c r="H70" s="186"/>
      <c r="I70" s="186"/>
      <c r="J70" s="187">
        <f>J146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1379</v>
      </c>
      <c r="E71" s="181"/>
      <c r="F71" s="181"/>
      <c r="G71" s="181"/>
      <c r="H71" s="181"/>
      <c r="I71" s="181"/>
      <c r="J71" s="182">
        <f>J157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26"/>
      <c r="D72" s="185" t="s">
        <v>1380</v>
      </c>
      <c r="E72" s="186"/>
      <c r="F72" s="186"/>
      <c r="G72" s="186"/>
      <c r="H72" s="186"/>
      <c r="I72" s="186"/>
      <c r="J72" s="187">
        <f>J158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898</v>
      </c>
      <c r="E73" s="181"/>
      <c r="F73" s="181"/>
      <c r="G73" s="181"/>
      <c r="H73" s="181"/>
      <c r="I73" s="181"/>
      <c r="J73" s="182">
        <f>J170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149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2" t="str">
        <f>E7</f>
        <v>Opravy bytových jednotek OŘ Brno - VB ŽST Třešť čp.503</v>
      </c>
      <c r="F83" s="34"/>
      <c r="G83" s="34"/>
      <c r="H83" s="34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116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1" customFormat="1" ht="16.5" customHeight="1">
      <c r="B85" s="23"/>
      <c r="C85" s="24"/>
      <c r="D85" s="24"/>
      <c r="E85" s="172" t="s">
        <v>117</v>
      </c>
      <c r="F85" s="24"/>
      <c r="G85" s="24"/>
      <c r="H85" s="24"/>
      <c r="I85" s="24"/>
      <c r="J85" s="24"/>
      <c r="K85" s="24"/>
      <c r="L85" s="22"/>
    </row>
    <row r="86" s="1" customFormat="1" ht="12" customHeight="1">
      <c r="B86" s="23"/>
      <c r="C86" s="34" t="s">
        <v>118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3" t="s">
        <v>119</v>
      </c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120</v>
      </c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E13</f>
        <v>05 - Elektroinstalace</v>
      </c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F16</f>
        <v xml:space="preserve"> Třešť</v>
      </c>
      <c r="G91" s="42"/>
      <c r="H91" s="42"/>
      <c r="I91" s="34" t="s">
        <v>23</v>
      </c>
      <c r="J91" s="74" t="str">
        <f>IF(J16="","",J16)</f>
        <v>3. 8. 2021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E19</f>
        <v>Správa železniční dopravní cesty</v>
      </c>
      <c r="G93" s="42"/>
      <c r="H93" s="42"/>
      <c r="I93" s="34" t="s">
        <v>33</v>
      </c>
      <c r="J93" s="38" t="str">
        <f>E25</f>
        <v>APREA s.r.o.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31</v>
      </c>
      <c r="D94" s="42"/>
      <c r="E94" s="42"/>
      <c r="F94" s="29" t="str">
        <f>IF(E22="","",E22)</f>
        <v>Vyplň údaj</v>
      </c>
      <c r="G94" s="42"/>
      <c r="H94" s="42"/>
      <c r="I94" s="34" t="s">
        <v>38</v>
      </c>
      <c r="J94" s="38" t="str">
        <f>E28</f>
        <v xml:space="preserve"> 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9"/>
      <c r="B96" s="190"/>
      <c r="C96" s="191" t="s">
        <v>150</v>
      </c>
      <c r="D96" s="192" t="s">
        <v>61</v>
      </c>
      <c r="E96" s="192" t="s">
        <v>57</v>
      </c>
      <c r="F96" s="192" t="s">
        <v>58</v>
      </c>
      <c r="G96" s="192" t="s">
        <v>151</v>
      </c>
      <c r="H96" s="192" t="s">
        <v>152</v>
      </c>
      <c r="I96" s="192" t="s">
        <v>153</v>
      </c>
      <c r="J96" s="192" t="s">
        <v>125</v>
      </c>
      <c r="K96" s="193" t="s">
        <v>154</v>
      </c>
      <c r="L96" s="194"/>
      <c r="M96" s="94" t="s">
        <v>19</v>
      </c>
      <c r="N96" s="95" t="s">
        <v>46</v>
      </c>
      <c r="O96" s="95" t="s">
        <v>155</v>
      </c>
      <c r="P96" s="95" t="s">
        <v>156</v>
      </c>
      <c r="Q96" s="95" t="s">
        <v>157</v>
      </c>
      <c r="R96" s="95" t="s">
        <v>158</v>
      </c>
      <c r="S96" s="95" t="s">
        <v>159</v>
      </c>
      <c r="T96" s="96" t="s">
        <v>160</v>
      </c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</row>
    <row r="97" s="2" customFormat="1" ht="22.8" customHeight="1">
      <c r="A97" s="40"/>
      <c r="B97" s="41"/>
      <c r="C97" s="101" t="s">
        <v>161</v>
      </c>
      <c r="D97" s="42"/>
      <c r="E97" s="42"/>
      <c r="F97" s="42"/>
      <c r="G97" s="42"/>
      <c r="H97" s="42"/>
      <c r="I97" s="42"/>
      <c r="J97" s="195">
        <f>BK97</f>
        <v>0</v>
      </c>
      <c r="K97" s="42"/>
      <c r="L97" s="46"/>
      <c r="M97" s="97"/>
      <c r="N97" s="196"/>
      <c r="O97" s="98"/>
      <c r="P97" s="197">
        <f>P98+P157+P170</f>
        <v>0</v>
      </c>
      <c r="Q97" s="98"/>
      <c r="R97" s="197">
        <f>R98+R157+R170</f>
        <v>0.070210000000000009</v>
      </c>
      <c r="S97" s="98"/>
      <c r="T97" s="198">
        <f>T98+T157+T170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75</v>
      </c>
      <c r="AU97" s="19" t="s">
        <v>126</v>
      </c>
      <c r="BK97" s="199">
        <f>BK98+BK157+BK170</f>
        <v>0</v>
      </c>
    </row>
    <row r="98" s="12" customFormat="1" ht="25.92" customHeight="1">
      <c r="A98" s="12"/>
      <c r="B98" s="200"/>
      <c r="C98" s="201"/>
      <c r="D98" s="202" t="s">
        <v>75</v>
      </c>
      <c r="E98" s="203" t="s">
        <v>375</v>
      </c>
      <c r="F98" s="203" t="s">
        <v>376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P99+P146</f>
        <v>0</v>
      </c>
      <c r="Q98" s="208"/>
      <c r="R98" s="209">
        <f>R99+R146</f>
        <v>0.068880000000000011</v>
      </c>
      <c r="S98" s="208"/>
      <c r="T98" s="210">
        <f>T99+T146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88</v>
      </c>
      <c r="AT98" s="212" t="s">
        <v>75</v>
      </c>
      <c r="AU98" s="212" t="s">
        <v>76</v>
      </c>
      <c r="AY98" s="211" t="s">
        <v>164</v>
      </c>
      <c r="BK98" s="213">
        <f>BK99+BK146</f>
        <v>0</v>
      </c>
    </row>
    <row r="99" s="12" customFormat="1" ht="22.8" customHeight="1">
      <c r="A99" s="12"/>
      <c r="B99" s="200"/>
      <c r="C99" s="201"/>
      <c r="D99" s="202" t="s">
        <v>75</v>
      </c>
      <c r="E99" s="214" t="s">
        <v>1381</v>
      </c>
      <c r="F99" s="214" t="s">
        <v>1382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SUM(P100:P145)</f>
        <v>0</v>
      </c>
      <c r="Q99" s="208"/>
      <c r="R99" s="209">
        <f>SUM(R100:R145)</f>
        <v>0.068880000000000011</v>
      </c>
      <c r="S99" s="208"/>
      <c r="T99" s="210">
        <f>SUM(T100:T145)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88</v>
      </c>
      <c r="AT99" s="212" t="s">
        <v>75</v>
      </c>
      <c r="AU99" s="212" t="s">
        <v>83</v>
      </c>
      <c r="AY99" s="211" t="s">
        <v>164</v>
      </c>
      <c r="BK99" s="213">
        <f>SUM(BK100:BK145)</f>
        <v>0</v>
      </c>
    </row>
    <row r="100" s="2" customFormat="1" ht="21.75" customHeight="1">
      <c r="A100" s="40"/>
      <c r="B100" s="41"/>
      <c r="C100" s="216" t="s">
        <v>83</v>
      </c>
      <c r="D100" s="216" t="s">
        <v>167</v>
      </c>
      <c r="E100" s="217" t="s">
        <v>1383</v>
      </c>
      <c r="F100" s="218" t="s">
        <v>1384</v>
      </c>
      <c r="G100" s="219" t="s">
        <v>246</v>
      </c>
      <c r="H100" s="220">
        <v>1</v>
      </c>
      <c r="I100" s="221"/>
      <c r="J100" s="222">
        <f>ROUND(I100*H100,2)</f>
        <v>0</v>
      </c>
      <c r="K100" s="218" t="s">
        <v>19</v>
      </c>
      <c r="L100" s="46"/>
      <c r="M100" s="223" t="s">
        <v>19</v>
      </c>
      <c r="N100" s="224" t="s">
        <v>48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311</v>
      </c>
      <c r="AT100" s="227" t="s">
        <v>167</v>
      </c>
      <c r="AU100" s="227" t="s">
        <v>88</v>
      </c>
      <c r="AY100" s="19" t="s">
        <v>164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88</v>
      </c>
      <c r="BK100" s="228">
        <f>ROUND(I100*H100,2)</f>
        <v>0</v>
      </c>
      <c r="BL100" s="19" t="s">
        <v>311</v>
      </c>
      <c r="BM100" s="227" t="s">
        <v>1385</v>
      </c>
    </row>
    <row r="101" s="2" customFormat="1" ht="21.75" customHeight="1">
      <c r="A101" s="40"/>
      <c r="B101" s="41"/>
      <c r="C101" s="216" t="s">
        <v>88</v>
      </c>
      <c r="D101" s="216" t="s">
        <v>167</v>
      </c>
      <c r="E101" s="217" t="s">
        <v>1386</v>
      </c>
      <c r="F101" s="218" t="s">
        <v>1387</v>
      </c>
      <c r="G101" s="219" t="s">
        <v>246</v>
      </c>
      <c r="H101" s="220">
        <v>1</v>
      </c>
      <c r="I101" s="221"/>
      <c r="J101" s="222">
        <f>ROUND(I101*H101,2)</f>
        <v>0</v>
      </c>
      <c r="K101" s="218" t="s">
        <v>19</v>
      </c>
      <c r="L101" s="46"/>
      <c r="M101" s="223" t="s">
        <v>19</v>
      </c>
      <c r="N101" s="224" t="s">
        <v>48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311</v>
      </c>
      <c r="AT101" s="227" t="s">
        <v>167</v>
      </c>
      <c r="AU101" s="227" t="s">
        <v>88</v>
      </c>
      <c r="AY101" s="19" t="s">
        <v>164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88</v>
      </c>
      <c r="BK101" s="228">
        <f>ROUND(I101*H101,2)</f>
        <v>0</v>
      </c>
      <c r="BL101" s="19" t="s">
        <v>311</v>
      </c>
      <c r="BM101" s="227" t="s">
        <v>1388</v>
      </c>
    </row>
    <row r="102" s="2" customFormat="1" ht="44.25" customHeight="1">
      <c r="A102" s="40"/>
      <c r="B102" s="41"/>
      <c r="C102" s="216" t="s">
        <v>93</v>
      </c>
      <c r="D102" s="216" t="s">
        <v>167</v>
      </c>
      <c r="E102" s="217" t="s">
        <v>1389</v>
      </c>
      <c r="F102" s="218" t="s">
        <v>1390</v>
      </c>
      <c r="G102" s="219" t="s">
        <v>221</v>
      </c>
      <c r="H102" s="220">
        <v>70</v>
      </c>
      <c r="I102" s="221"/>
      <c r="J102" s="222">
        <f>ROUND(I102*H102,2)</f>
        <v>0</v>
      </c>
      <c r="K102" s="218" t="s">
        <v>171</v>
      </c>
      <c r="L102" s="46"/>
      <c r="M102" s="223" t="s">
        <v>19</v>
      </c>
      <c r="N102" s="224" t="s">
        <v>48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311</v>
      </c>
      <c r="AT102" s="227" t="s">
        <v>167</v>
      </c>
      <c r="AU102" s="227" t="s">
        <v>88</v>
      </c>
      <c r="AY102" s="19" t="s">
        <v>164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88</v>
      </c>
      <c r="BK102" s="228">
        <f>ROUND(I102*H102,2)</f>
        <v>0</v>
      </c>
      <c r="BL102" s="19" t="s">
        <v>311</v>
      </c>
      <c r="BM102" s="227" t="s">
        <v>1391</v>
      </c>
    </row>
    <row r="103" s="2" customFormat="1">
      <c r="A103" s="40"/>
      <c r="B103" s="41"/>
      <c r="C103" s="42"/>
      <c r="D103" s="229" t="s">
        <v>174</v>
      </c>
      <c r="E103" s="42"/>
      <c r="F103" s="230" t="s">
        <v>1392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174</v>
      </c>
      <c r="AU103" s="19" t="s">
        <v>88</v>
      </c>
    </row>
    <row r="104" s="2" customFormat="1" ht="21.75" customHeight="1">
      <c r="A104" s="40"/>
      <c r="B104" s="41"/>
      <c r="C104" s="278" t="s">
        <v>172</v>
      </c>
      <c r="D104" s="278" t="s">
        <v>250</v>
      </c>
      <c r="E104" s="279" t="s">
        <v>1393</v>
      </c>
      <c r="F104" s="280" t="s">
        <v>1394</v>
      </c>
      <c r="G104" s="281" t="s">
        <v>221</v>
      </c>
      <c r="H104" s="282">
        <v>70</v>
      </c>
      <c r="I104" s="283"/>
      <c r="J104" s="284">
        <f>ROUND(I104*H104,2)</f>
        <v>0</v>
      </c>
      <c r="K104" s="280" t="s">
        <v>171</v>
      </c>
      <c r="L104" s="285"/>
      <c r="M104" s="286" t="s">
        <v>19</v>
      </c>
      <c r="N104" s="287" t="s">
        <v>48</v>
      </c>
      <c r="O104" s="86"/>
      <c r="P104" s="225">
        <f>O104*H104</f>
        <v>0</v>
      </c>
      <c r="Q104" s="225">
        <v>0.00010000000000000001</v>
      </c>
      <c r="R104" s="225">
        <f>Q104*H104</f>
        <v>0.0070000000000000001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397</v>
      </c>
      <c r="AT104" s="227" t="s">
        <v>250</v>
      </c>
      <c r="AU104" s="227" t="s">
        <v>88</v>
      </c>
      <c r="AY104" s="19" t="s">
        <v>164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88</v>
      </c>
      <c r="BK104" s="228">
        <f>ROUND(I104*H104,2)</f>
        <v>0</v>
      </c>
      <c r="BL104" s="19" t="s">
        <v>311</v>
      </c>
      <c r="BM104" s="227" t="s">
        <v>1395</v>
      </c>
    </row>
    <row r="105" s="2" customFormat="1">
      <c r="A105" s="40"/>
      <c r="B105" s="41"/>
      <c r="C105" s="42"/>
      <c r="D105" s="229" t="s">
        <v>174</v>
      </c>
      <c r="E105" s="42"/>
      <c r="F105" s="230" t="s">
        <v>1396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174</v>
      </c>
      <c r="AU105" s="19" t="s">
        <v>88</v>
      </c>
    </row>
    <row r="106" s="2" customFormat="1" ht="49.05" customHeight="1">
      <c r="A106" s="40"/>
      <c r="B106" s="41"/>
      <c r="C106" s="216" t="s">
        <v>227</v>
      </c>
      <c r="D106" s="216" t="s">
        <v>167</v>
      </c>
      <c r="E106" s="217" t="s">
        <v>1397</v>
      </c>
      <c r="F106" s="218" t="s">
        <v>1398</v>
      </c>
      <c r="G106" s="219" t="s">
        <v>246</v>
      </c>
      <c r="H106" s="220">
        <v>55</v>
      </c>
      <c r="I106" s="221"/>
      <c r="J106" s="222">
        <f>ROUND(I106*H106,2)</f>
        <v>0</v>
      </c>
      <c r="K106" s="218" t="s">
        <v>171</v>
      </c>
      <c r="L106" s="46"/>
      <c r="M106" s="223" t="s">
        <v>19</v>
      </c>
      <c r="N106" s="224" t="s">
        <v>48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311</v>
      </c>
      <c r="AT106" s="227" t="s">
        <v>167</v>
      </c>
      <c r="AU106" s="227" t="s">
        <v>88</v>
      </c>
      <c r="AY106" s="19" t="s">
        <v>164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88</v>
      </c>
      <c r="BK106" s="228">
        <f>ROUND(I106*H106,2)</f>
        <v>0</v>
      </c>
      <c r="BL106" s="19" t="s">
        <v>311</v>
      </c>
      <c r="BM106" s="227" t="s">
        <v>1399</v>
      </c>
    </row>
    <row r="107" s="2" customFormat="1">
      <c r="A107" s="40"/>
      <c r="B107" s="41"/>
      <c r="C107" s="42"/>
      <c r="D107" s="229" t="s">
        <v>174</v>
      </c>
      <c r="E107" s="42"/>
      <c r="F107" s="230" t="s">
        <v>1400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174</v>
      </c>
      <c r="AU107" s="19" t="s">
        <v>88</v>
      </c>
    </row>
    <row r="108" s="2" customFormat="1" ht="21.75" customHeight="1">
      <c r="A108" s="40"/>
      <c r="B108" s="41"/>
      <c r="C108" s="278" t="s">
        <v>243</v>
      </c>
      <c r="D108" s="278" t="s">
        <v>250</v>
      </c>
      <c r="E108" s="279" t="s">
        <v>1401</v>
      </c>
      <c r="F108" s="280" t="s">
        <v>1402</v>
      </c>
      <c r="G108" s="281" t="s">
        <v>246</v>
      </c>
      <c r="H108" s="282">
        <v>10</v>
      </c>
      <c r="I108" s="283"/>
      <c r="J108" s="284">
        <f>ROUND(I108*H108,2)</f>
        <v>0</v>
      </c>
      <c r="K108" s="280" t="s">
        <v>19</v>
      </c>
      <c r="L108" s="285"/>
      <c r="M108" s="286" t="s">
        <v>19</v>
      </c>
      <c r="N108" s="287" t="s">
        <v>48</v>
      </c>
      <c r="O108" s="86"/>
      <c r="P108" s="225">
        <f>O108*H108</f>
        <v>0</v>
      </c>
      <c r="Q108" s="225">
        <v>4.0000000000000003E-05</v>
      </c>
      <c r="R108" s="225">
        <f>Q108*H108</f>
        <v>0.00040000000000000002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397</v>
      </c>
      <c r="AT108" s="227" t="s">
        <v>250</v>
      </c>
      <c r="AU108" s="227" t="s">
        <v>88</v>
      </c>
      <c r="AY108" s="19" t="s">
        <v>164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88</v>
      </c>
      <c r="BK108" s="228">
        <f>ROUND(I108*H108,2)</f>
        <v>0</v>
      </c>
      <c r="BL108" s="19" t="s">
        <v>311</v>
      </c>
      <c r="BM108" s="227" t="s">
        <v>1403</v>
      </c>
    </row>
    <row r="109" s="2" customFormat="1" ht="24.15" customHeight="1">
      <c r="A109" s="40"/>
      <c r="B109" s="41"/>
      <c r="C109" s="278" t="s">
        <v>249</v>
      </c>
      <c r="D109" s="278" t="s">
        <v>250</v>
      </c>
      <c r="E109" s="279" t="s">
        <v>1404</v>
      </c>
      <c r="F109" s="280" t="s">
        <v>1405</v>
      </c>
      <c r="G109" s="281" t="s">
        <v>246</v>
      </c>
      <c r="H109" s="282">
        <v>45</v>
      </c>
      <c r="I109" s="283"/>
      <c r="J109" s="284">
        <f>ROUND(I109*H109,2)</f>
        <v>0</v>
      </c>
      <c r="K109" s="280" t="s">
        <v>19</v>
      </c>
      <c r="L109" s="285"/>
      <c r="M109" s="286" t="s">
        <v>19</v>
      </c>
      <c r="N109" s="287" t="s">
        <v>48</v>
      </c>
      <c r="O109" s="86"/>
      <c r="P109" s="225">
        <f>O109*H109</f>
        <v>0</v>
      </c>
      <c r="Q109" s="225">
        <v>5.0000000000000002E-05</v>
      </c>
      <c r="R109" s="225">
        <f>Q109*H109</f>
        <v>0.0022500000000000003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397</v>
      </c>
      <c r="AT109" s="227" t="s">
        <v>250</v>
      </c>
      <c r="AU109" s="227" t="s">
        <v>88</v>
      </c>
      <c r="AY109" s="19" t="s">
        <v>164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88</v>
      </c>
      <c r="BK109" s="228">
        <f>ROUND(I109*H109,2)</f>
        <v>0</v>
      </c>
      <c r="BL109" s="19" t="s">
        <v>311</v>
      </c>
      <c r="BM109" s="227" t="s">
        <v>1406</v>
      </c>
    </row>
    <row r="110" s="2" customFormat="1" ht="16.5" customHeight="1">
      <c r="A110" s="40"/>
      <c r="B110" s="41"/>
      <c r="C110" s="216" t="s">
        <v>253</v>
      </c>
      <c r="D110" s="216" t="s">
        <v>167</v>
      </c>
      <c r="E110" s="217" t="s">
        <v>1407</v>
      </c>
      <c r="F110" s="218" t="s">
        <v>1408</v>
      </c>
      <c r="G110" s="219" t="s">
        <v>221</v>
      </c>
      <c r="H110" s="220">
        <v>40</v>
      </c>
      <c r="I110" s="221"/>
      <c r="J110" s="222">
        <f>ROUND(I110*H110,2)</f>
        <v>0</v>
      </c>
      <c r="K110" s="218" t="s">
        <v>19</v>
      </c>
      <c r="L110" s="46"/>
      <c r="M110" s="223" t="s">
        <v>19</v>
      </c>
      <c r="N110" s="224" t="s">
        <v>48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311</v>
      </c>
      <c r="AT110" s="227" t="s">
        <v>167</v>
      </c>
      <c r="AU110" s="227" t="s">
        <v>88</v>
      </c>
      <c r="AY110" s="19" t="s">
        <v>164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88</v>
      </c>
      <c r="BK110" s="228">
        <f>ROUND(I110*H110,2)</f>
        <v>0</v>
      </c>
      <c r="BL110" s="19" t="s">
        <v>311</v>
      </c>
      <c r="BM110" s="227" t="s">
        <v>1409</v>
      </c>
    </row>
    <row r="111" s="2" customFormat="1" ht="44.25" customHeight="1">
      <c r="A111" s="40"/>
      <c r="B111" s="41"/>
      <c r="C111" s="216" t="s">
        <v>263</v>
      </c>
      <c r="D111" s="216" t="s">
        <v>167</v>
      </c>
      <c r="E111" s="217" t="s">
        <v>1410</v>
      </c>
      <c r="F111" s="218" t="s">
        <v>1411</v>
      </c>
      <c r="G111" s="219" t="s">
        <v>221</v>
      </c>
      <c r="H111" s="220">
        <v>340</v>
      </c>
      <c r="I111" s="221"/>
      <c r="J111" s="222">
        <f>ROUND(I111*H111,2)</f>
        <v>0</v>
      </c>
      <c r="K111" s="218" t="s">
        <v>171</v>
      </c>
      <c r="L111" s="46"/>
      <c r="M111" s="223" t="s">
        <v>19</v>
      </c>
      <c r="N111" s="224" t="s">
        <v>48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311</v>
      </c>
      <c r="AT111" s="227" t="s">
        <v>167</v>
      </c>
      <c r="AU111" s="227" t="s">
        <v>88</v>
      </c>
      <c r="AY111" s="19" t="s">
        <v>164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88</v>
      </c>
      <c r="BK111" s="228">
        <f>ROUND(I111*H111,2)</f>
        <v>0</v>
      </c>
      <c r="BL111" s="19" t="s">
        <v>311</v>
      </c>
      <c r="BM111" s="227" t="s">
        <v>1412</v>
      </c>
    </row>
    <row r="112" s="2" customFormat="1">
      <c r="A112" s="40"/>
      <c r="B112" s="41"/>
      <c r="C112" s="42"/>
      <c r="D112" s="229" t="s">
        <v>174</v>
      </c>
      <c r="E112" s="42"/>
      <c r="F112" s="230" t="s">
        <v>1413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174</v>
      </c>
      <c r="AU112" s="19" t="s">
        <v>88</v>
      </c>
    </row>
    <row r="113" s="2" customFormat="1" ht="24.15" customHeight="1">
      <c r="A113" s="40"/>
      <c r="B113" s="41"/>
      <c r="C113" s="278" t="s">
        <v>268</v>
      </c>
      <c r="D113" s="278" t="s">
        <v>250</v>
      </c>
      <c r="E113" s="279" t="s">
        <v>1414</v>
      </c>
      <c r="F113" s="280" t="s">
        <v>1415</v>
      </c>
      <c r="G113" s="281" t="s">
        <v>221</v>
      </c>
      <c r="H113" s="282">
        <v>180</v>
      </c>
      <c r="I113" s="283"/>
      <c r="J113" s="284">
        <f>ROUND(I113*H113,2)</f>
        <v>0</v>
      </c>
      <c r="K113" s="280" t="s">
        <v>171</v>
      </c>
      <c r="L113" s="285"/>
      <c r="M113" s="286" t="s">
        <v>19</v>
      </c>
      <c r="N113" s="287" t="s">
        <v>48</v>
      </c>
      <c r="O113" s="86"/>
      <c r="P113" s="225">
        <f>O113*H113</f>
        <v>0</v>
      </c>
      <c r="Q113" s="225">
        <v>0.00017000000000000001</v>
      </c>
      <c r="R113" s="225">
        <f>Q113*H113</f>
        <v>0.030600000000000002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397</v>
      </c>
      <c r="AT113" s="227" t="s">
        <v>250</v>
      </c>
      <c r="AU113" s="227" t="s">
        <v>88</v>
      </c>
      <c r="AY113" s="19" t="s">
        <v>164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88</v>
      </c>
      <c r="BK113" s="228">
        <f>ROUND(I113*H113,2)</f>
        <v>0</v>
      </c>
      <c r="BL113" s="19" t="s">
        <v>311</v>
      </c>
      <c r="BM113" s="227" t="s">
        <v>1416</v>
      </c>
    </row>
    <row r="114" s="2" customFormat="1">
      <c r="A114" s="40"/>
      <c r="B114" s="41"/>
      <c r="C114" s="42"/>
      <c r="D114" s="229" t="s">
        <v>174</v>
      </c>
      <c r="E114" s="42"/>
      <c r="F114" s="230" t="s">
        <v>1417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174</v>
      </c>
      <c r="AU114" s="19" t="s">
        <v>88</v>
      </c>
    </row>
    <row r="115" s="2" customFormat="1" ht="24.15" customHeight="1">
      <c r="A115" s="40"/>
      <c r="B115" s="41"/>
      <c r="C115" s="278" t="s">
        <v>275</v>
      </c>
      <c r="D115" s="278" t="s">
        <v>250</v>
      </c>
      <c r="E115" s="279" t="s">
        <v>1418</v>
      </c>
      <c r="F115" s="280" t="s">
        <v>1419</v>
      </c>
      <c r="G115" s="281" t="s">
        <v>221</v>
      </c>
      <c r="H115" s="282">
        <v>160</v>
      </c>
      <c r="I115" s="283"/>
      <c r="J115" s="284">
        <f>ROUND(I115*H115,2)</f>
        <v>0</v>
      </c>
      <c r="K115" s="280" t="s">
        <v>171</v>
      </c>
      <c r="L115" s="285"/>
      <c r="M115" s="286" t="s">
        <v>19</v>
      </c>
      <c r="N115" s="287" t="s">
        <v>48</v>
      </c>
      <c r="O115" s="86"/>
      <c r="P115" s="225">
        <f>O115*H115</f>
        <v>0</v>
      </c>
      <c r="Q115" s="225">
        <v>0.00012</v>
      </c>
      <c r="R115" s="225">
        <f>Q115*H115</f>
        <v>0.019200000000000002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397</v>
      </c>
      <c r="AT115" s="227" t="s">
        <v>250</v>
      </c>
      <c r="AU115" s="227" t="s">
        <v>88</v>
      </c>
      <c r="AY115" s="19" t="s">
        <v>164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88</v>
      </c>
      <c r="BK115" s="228">
        <f>ROUND(I115*H115,2)</f>
        <v>0</v>
      </c>
      <c r="BL115" s="19" t="s">
        <v>311</v>
      </c>
      <c r="BM115" s="227" t="s">
        <v>1420</v>
      </c>
    </row>
    <row r="116" s="2" customFormat="1">
      <c r="A116" s="40"/>
      <c r="B116" s="41"/>
      <c r="C116" s="42"/>
      <c r="D116" s="229" t="s">
        <v>174</v>
      </c>
      <c r="E116" s="42"/>
      <c r="F116" s="230" t="s">
        <v>1421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174</v>
      </c>
      <c r="AU116" s="19" t="s">
        <v>88</v>
      </c>
    </row>
    <row r="117" s="2" customFormat="1" ht="44.25" customHeight="1">
      <c r="A117" s="40"/>
      <c r="B117" s="41"/>
      <c r="C117" s="216" t="s">
        <v>283</v>
      </c>
      <c r="D117" s="216" t="s">
        <v>167</v>
      </c>
      <c r="E117" s="217" t="s">
        <v>1422</v>
      </c>
      <c r="F117" s="218" t="s">
        <v>1423</v>
      </c>
      <c r="G117" s="219" t="s">
        <v>221</v>
      </c>
      <c r="H117" s="220">
        <v>30</v>
      </c>
      <c r="I117" s="221"/>
      <c r="J117" s="222">
        <f>ROUND(I117*H117,2)</f>
        <v>0</v>
      </c>
      <c r="K117" s="218" t="s">
        <v>171</v>
      </c>
      <c r="L117" s="46"/>
      <c r="M117" s="223" t="s">
        <v>19</v>
      </c>
      <c r="N117" s="224" t="s">
        <v>48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311</v>
      </c>
      <c r="AT117" s="227" t="s">
        <v>167</v>
      </c>
      <c r="AU117" s="227" t="s">
        <v>88</v>
      </c>
      <c r="AY117" s="19" t="s">
        <v>164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88</v>
      </c>
      <c r="BK117" s="228">
        <f>ROUND(I117*H117,2)</f>
        <v>0</v>
      </c>
      <c r="BL117" s="19" t="s">
        <v>311</v>
      </c>
      <c r="BM117" s="227" t="s">
        <v>1424</v>
      </c>
    </row>
    <row r="118" s="2" customFormat="1">
      <c r="A118" s="40"/>
      <c r="B118" s="41"/>
      <c r="C118" s="42"/>
      <c r="D118" s="229" t="s">
        <v>174</v>
      </c>
      <c r="E118" s="42"/>
      <c r="F118" s="230" t="s">
        <v>1425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174</v>
      </c>
      <c r="AU118" s="19" t="s">
        <v>88</v>
      </c>
    </row>
    <row r="119" s="2" customFormat="1" ht="24.15" customHeight="1">
      <c r="A119" s="40"/>
      <c r="B119" s="41"/>
      <c r="C119" s="278" t="s">
        <v>291</v>
      </c>
      <c r="D119" s="278" t="s">
        <v>250</v>
      </c>
      <c r="E119" s="279" t="s">
        <v>1426</v>
      </c>
      <c r="F119" s="280" t="s">
        <v>1427</v>
      </c>
      <c r="G119" s="281" t="s">
        <v>221</v>
      </c>
      <c r="H119" s="282">
        <v>30</v>
      </c>
      <c r="I119" s="283"/>
      <c r="J119" s="284">
        <f>ROUND(I119*H119,2)</f>
        <v>0</v>
      </c>
      <c r="K119" s="280" t="s">
        <v>171</v>
      </c>
      <c r="L119" s="285"/>
      <c r="M119" s="286" t="s">
        <v>19</v>
      </c>
      <c r="N119" s="287" t="s">
        <v>48</v>
      </c>
      <c r="O119" s="86"/>
      <c r="P119" s="225">
        <f>O119*H119</f>
        <v>0</v>
      </c>
      <c r="Q119" s="225">
        <v>0.00025000000000000001</v>
      </c>
      <c r="R119" s="225">
        <f>Q119*H119</f>
        <v>0.0074999999999999997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397</v>
      </c>
      <c r="AT119" s="227" t="s">
        <v>250</v>
      </c>
      <c r="AU119" s="227" t="s">
        <v>88</v>
      </c>
      <c r="AY119" s="19" t="s">
        <v>164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88</v>
      </c>
      <c r="BK119" s="228">
        <f>ROUND(I119*H119,2)</f>
        <v>0</v>
      </c>
      <c r="BL119" s="19" t="s">
        <v>311</v>
      </c>
      <c r="BM119" s="227" t="s">
        <v>1428</v>
      </c>
    </row>
    <row r="120" s="2" customFormat="1">
      <c r="A120" s="40"/>
      <c r="B120" s="41"/>
      <c r="C120" s="42"/>
      <c r="D120" s="229" t="s">
        <v>174</v>
      </c>
      <c r="E120" s="42"/>
      <c r="F120" s="230" t="s">
        <v>1429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174</v>
      </c>
      <c r="AU120" s="19" t="s">
        <v>88</v>
      </c>
    </row>
    <row r="121" s="2" customFormat="1" ht="16.5" customHeight="1">
      <c r="A121" s="40"/>
      <c r="B121" s="41"/>
      <c r="C121" s="216" t="s">
        <v>300</v>
      </c>
      <c r="D121" s="216" t="s">
        <v>167</v>
      </c>
      <c r="E121" s="217" t="s">
        <v>1430</v>
      </c>
      <c r="F121" s="218" t="s">
        <v>1431</v>
      </c>
      <c r="G121" s="219" t="s">
        <v>221</v>
      </c>
      <c r="H121" s="220">
        <v>30</v>
      </c>
      <c r="I121" s="221"/>
      <c r="J121" s="222">
        <f>ROUND(I121*H121,2)</f>
        <v>0</v>
      </c>
      <c r="K121" s="218" t="s">
        <v>19</v>
      </c>
      <c r="L121" s="46"/>
      <c r="M121" s="223" t="s">
        <v>19</v>
      </c>
      <c r="N121" s="224" t="s">
        <v>48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311</v>
      </c>
      <c r="AT121" s="227" t="s">
        <v>167</v>
      </c>
      <c r="AU121" s="227" t="s">
        <v>88</v>
      </c>
      <c r="AY121" s="19" t="s">
        <v>164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88</v>
      </c>
      <c r="BK121" s="228">
        <f>ROUND(I121*H121,2)</f>
        <v>0</v>
      </c>
      <c r="BL121" s="19" t="s">
        <v>311</v>
      </c>
      <c r="BM121" s="227" t="s">
        <v>1432</v>
      </c>
    </row>
    <row r="122" s="2" customFormat="1" ht="37.8" customHeight="1">
      <c r="A122" s="40"/>
      <c r="B122" s="41"/>
      <c r="C122" s="216" t="s">
        <v>8</v>
      </c>
      <c r="D122" s="216" t="s">
        <v>167</v>
      </c>
      <c r="E122" s="217" t="s">
        <v>1433</v>
      </c>
      <c r="F122" s="218" t="s">
        <v>1434</v>
      </c>
      <c r="G122" s="219" t="s">
        <v>246</v>
      </c>
      <c r="H122" s="220">
        <v>6</v>
      </c>
      <c r="I122" s="221"/>
      <c r="J122" s="222">
        <f>ROUND(I122*H122,2)</f>
        <v>0</v>
      </c>
      <c r="K122" s="218" t="s">
        <v>171</v>
      </c>
      <c r="L122" s="46"/>
      <c r="M122" s="223" t="s">
        <v>19</v>
      </c>
      <c r="N122" s="224" t="s">
        <v>48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311</v>
      </c>
      <c r="AT122" s="227" t="s">
        <v>167</v>
      </c>
      <c r="AU122" s="227" t="s">
        <v>88</v>
      </c>
      <c r="AY122" s="19" t="s">
        <v>164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88</v>
      </c>
      <c r="BK122" s="228">
        <f>ROUND(I122*H122,2)</f>
        <v>0</v>
      </c>
      <c r="BL122" s="19" t="s">
        <v>311</v>
      </c>
      <c r="BM122" s="227" t="s">
        <v>1435</v>
      </c>
    </row>
    <row r="123" s="2" customFormat="1">
      <c r="A123" s="40"/>
      <c r="B123" s="41"/>
      <c r="C123" s="42"/>
      <c r="D123" s="229" t="s">
        <v>174</v>
      </c>
      <c r="E123" s="42"/>
      <c r="F123" s="230" t="s">
        <v>1436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174</v>
      </c>
      <c r="AU123" s="19" t="s">
        <v>88</v>
      </c>
    </row>
    <row r="124" s="2" customFormat="1" ht="16.5" customHeight="1">
      <c r="A124" s="40"/>
      <c r="B124" s="41"/>
      <c r="C124" s="278" t="s">
        <v>311</v>
      </c>
      <c r="D124" s="278" t="s">
        <v>250</v>
      </c>
      <c r="E124" s="279" t="s">
        <v>1437</v>
      </c>
      <c r="F124" s="280" t="s">
        <v>1438</v>
      </c>
      <c r="G124" s="281" t="s">
        <v>246</v>
      </c>
      <c r="H124" s="282">
        <v>6</v>
      </c>
      <c r="I124" s="283"/>
      <c r="J124" s="284">
        <f>ROUND(I124*H124,2)</f>
        <v>0</v>
      </c>
      <c r="K124" s="280" t="s">
        <v>19</v>
      </c>
      <c r="L124" s="285"/>
      <c r="M124" s="286" t="s">
        <v>19</v>
      </c>
      <c r="N124" s="287" t="s">
        <v>48</v>
      </c>
      <c r="O124" s="86"/>
      <c r="P124" s="225">
        <f>O124*H124</f>
        <v>0</v>
      </c>
      <c r="Q124" s="225">
        <v>5.0000000000000002E-05</v>
      </c>
      <c r="R124" s="225">
        <f>Q124*H124</f>
        <v>0.00030000000000000003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397</v>
      </c>
      <c r="AT124" s="227" t="s">
        <v>250</v>
      </c>
      <c r="AU124" s="227" t="s">
        <v>88</v>
      </c>
      <c r="AY124" s="19" t="s">
        <v>164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88</v>
      </c>
      <c r="BK124" s="228">
        <f>ROUND(I124*H124,2)</f>
        <v>0</v>
      </c>
      <c r="BL124" s="19" t="s">
        <v>311</v>
      </c>
      <c r="BM124" s="227" t="s">
        <v>1439</v>
      </c>
    </row>
    <row r="125" s="2" customFormat="1" ht="37.8" customHeight="1">
      <c r="A125" s="40"/>
      <c r="B125" s="41"/>
      <c r="C125" s="216" t="s">
        <v>320</v>
      </c>
      <c r="D125" s="216" t="s">
        <v>167</v>
      </c>
      <c r="E125" s="217" t="s">
        <v>1440</v>
      </c>
      <c r="F125" s="218" t="s">
        <v>1441</v>
      </c>
      <c r="G125" s="219" t="s">
        <v>246</v>
      </c>
      <c r="H125" s="220">
        <v>4</v>
      </c>
      <c r="I125" s="221"/>
      <c r="J125" s="222">
        <f>ROUND(I125*H125,2)</f>
        <v>0</v>
      </c>
      <c r="K125" s="218" t="s">
        <v>171</v>
      </c>
      <c r="L125" s="46"/>
      <c r="M125" s="223" t="s">
        <v>19</v>
      </c>
      <c r="N125" s="224" t="s">
        <v>48</v>
      </c>
      <c r="O125" s="86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311</v>
      </c>
      <c r="AT125" s="227" t="s">
        <v>167</v>
      </c>
      <c r="AU125" s="227" t="s">
        <v>88</v>
      </c>
      <c r="AY125" s="19" t="s">
        <v>164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88</v>
      </c>
      <c r="BK125" s="228">
        <f>ROUND(I125*H125,2)</f>
        <v>0</v>
      </c>
      <c r="BL125" s="19" t="s">
        <v>311</v>
      </c>
      <c r="BM125" s="227" t="s">
        <v>1442</v>
      </c>
    </row>
    <row r="126" s="2" customFormat="1">
      <c r="A126" s="40"/>
      <c r="B126" s="41"/>
      <c r="C126" s="42"/>
      <c r="D126" s="229" t="s">
        <v>174</v>
      </c>
      <c r="E126" s="42"/>
      <c r="F126" s="230" t="s">
        <v>1443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174</v>
      </c>
      <c r="AU126" s="19" t="s">
        <v>88</v>
      </c>
    </row>
    <row r="127" s="2" customFormat="1" ht="16.5" customHeight="1">
      <c r="A127" s="40"/>
      <c r="B127" s="41"/>
      <c r="C127" s="278" t="s">
        <v>327</v>
      </c>
      <c r="D127" s="278" t="s">
        <v>250</v>
      </c>
      <c r="E127" s="279" t="s">
        <v>1444</v>
      </c>
      <c r="F127" s="280" t="s">
        <v>1445</v>
      </c>
      <c r="G127" s="281" t="s">
        <v>246</v>
      </c>
      <c r="H127" s="282">
        <v>4</v>
      </c>
      <c r="I127" s="283"/>
      <c r="J127" s="284">
        <f>ROUND(I127*H127,2)</f>
        <v>0</v>
      </c>
      <c r="K127" s="280" t="s">
        <v>19</v>
      </c>
      <c r="L127" s="285"/>
      <c r="M127" s="286" t="s">
        <v>19</v>
      </c>
      <c r="N127" s="287" t="s">
        <v>48</v>
      </c>
      <c r="O127" s="86"/>
      <c r="P127" s="225">
        <f>O127*H127</f>
        <v>0</v>
      </c>
      <c r="Q127" s="225">
        <v>5.0000000000000002E-05</v>
      </c>
      <c r="R127" s="225">
        <f>Q127*H127</f>
        <v>0.00020000000000000001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397</v>
      </c>
      <c r="AT127" s="227" t="s">
        <v>250</v>
      </c>
      <c r="AU127" s="227" t="s">
        <v>88</v>
      </c>
      <c r="AY127" s="19" t="s">
        <v>164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88</v>
      </c>
      <c r="BK127" s="228">
        <f>ROUND(I127*H127,2)</f>
        <v>0</v>
      </c>
      <c r="BL127" s="19" t="s">
        <v>311</v>
      </c>
      <c r="BM127" s="227" t="s">
        <v>1446</v>
      </c>
    </row>
    <row r="128" s="2" customFormat="1" ht="49.05" customHeight="1">
      <c r="A128" s="40"/>
      <c r="B128" s="41"/>
      <c r="C128" s="216" t="s">
        <v>332</v>
      </c>
      <c r="D128" s="216" t="s">
        <v>167</v>
      </c>
      <c r="E128" s="217" t="s">
        <v>1447</v>
      </c>
      <c r="F128" s="218" t="s">
        <v>1448</v>
      </c>
      <c r="G128" s="219" t="s">
        <v>246</v>
      </c>
      <c r="H128" s="220">
        <v>1</v>
      </c>
      <c r="I128" s="221"/>
      <c r="J128" s="222">
        <f>ROUND(I128*H128,2)</f>
        <v>0</v>
      </c>
      <c r="K128" s="218" t="s">
        <v>171</v>
      </c>
      <c r="L128" s="46"/>
      <c r="M128" s="223" t="s">
        <v>19</v>
      </c>
      <c r="N128" s="224" t="s">
        <v>48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311</v>
      </c>
      <c r="AT128" s="227" t="s">
        <v>167</v>
      </c>
      <c r="AU128" s="227" t="s">
        <v>88</v>
      </c>
      <c r="AY128" s="19" t="s">
        <v>164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88</v>
      </c>
      <c r="BK128" s="228">
        <f>ROUND(I128*H128,2)</f>
        <v>0</v>
      </c>
      <c r="BL128" s="19" t="s">
        <v>311</v>
      </c>
      <c r="BM128" s="227" t="s">
        <v>1449</v>
      </c>
    </row>
    <row r="129" s="2" customFormat="1">
      <c r="A129" s="40"/>
      <c r="B129" s="41"/>
      <c r="C129" s="42"/>
      <c r="D129" s="229" t="s">
        <v>174</v>
      </c>
      <c r="E129" s="42"/>
      <c r="F129" s="230" t="s">
        <v>1450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174</v>
      </c>
      <c r="AU129" s="19" t="s">
        <v>88</v>
      </c>
    </row>
    <row r="130" s="2" customFormat="1" ht="24.15" customHeight="1">
      <c r="A130" s="40"/>
      <c r="B130" s="41"/>
      <c r="C130" s="278" t="s">
        <v>337</v>
      </c>
      <c r="D130" s="278" t="s">
        <v>250</v>
      </c>
      <c r="E130" s="279" t="s">
        <v>1451</v>
      </c>
      <c r="F130" s="280" t="s">
        <v>1452</v>
      </c>
      <c r="G130" s="281" t="s">
        <v>246</v>
      </c>
      <c r="H130" s="282">
        <v>1</v>
      </c>
      <c r="I130" s="283"/>
      <c r="J130" s="284">
        <f>ROUND(I130*H130,2)</f>
        <v>0</v>
      </c>
      <c r="K130" s="280" t="s">
        <v>19</v>
      </c>
      <c r="L130" s="285"/>
      <c r="M130" s="286" t="s">
        <v>19</v>
      </c>
      <c r="N130" s="287" t="s">
        <v>48</v>
      </c>
      <c r="O130" s="86"/>
      <c r="P130" s="225">
        <f>O130*H130</f>
        <v>0</v>
      </c>
      <c r="Q130" s="225">
        <v>5.0000000000000002E-05</v>
      </c>
      <c r="R130" s="225">
        <f>Q130*H130</f>
        <v>5.0000000000000002E-05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397</v>
      </c>
      <c r="AT130" s="227" t="s">
        <v>250</v>
      </c>
      <c r="AU130" s="227" t="s">
        <v>88</v>
      </c>
      <c r="AY130" s="19" t="s">
        <v>164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88</v>
      </c>
      <c r="BK130" s="228">
        <f>ROUND(I130*H130,2)</f>
        <v>0</v>
      </c>
      <c r="BL130" s="19" t="s">
        <v>311</v>
      </c>
      <c r="BM130" s="227" t="s">
        <v>1453</v>
      </c>
    </row>
    <row r="131" s="2" customFormat="1" ht="37.8" customHeight="1">
      <c r="A131" s="40"/>
      <c r="B131" s="41"/>
      <c r="C131" s="216" t="s">
        <v>7</v>
      </c>
      <c r="D131" s="216" t="s">
        <v>167</v>
      </c>
      <c r="E131" s="217" t="s">
        <v>1454</v>
      </c>
      <c r="F131" s="218" t="s">
        <v>1455</v>
      </c>
      <c r="G131" s="219" t="s">
        <v>246</v>
      </c>
      <c r="H131" s="220">
        <v>18</v>
      </c>
      <c r="I131" s="221"/>
      <c r="J131" s="222">
        <f>ROUND(I131*H131,2)</f>
        <v>0</v>
      </c>
      <c r="K131" s="218" t="s">
        <v>171</v>
      </c>
      <c r="L131" s="46"/>
      <c r="M131" s="223" t="s">
        <v>19</v>
      </c>
      <c r="N131" s="224" t="s">
        <v>48</v>
      </c>
      <c r="O131" s="86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311</v>
      </c>
      <c r="AT131" s="227" t="s">
        <v>167</v>
      </c>
      <c r="AU131" s="227" t="s">
        <v>88</v>
      </c>
      <c r="AY131" s="19" t="s">
        <v>164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88</v>
      </c>
      <c r="BK131" s="228">
        <f>ROUND(I131*H131,2)</f>
        <v>0</v>
      </c>
      <c r="BL131" s="19" t="s">
        <v>311</v>
      </c>
      <c r="BM131" s="227" t="s">
        <v>1456</v>
      </c>
    </row>
    <row r="132" s="2" customFormat="1">
      <c r="A132" s="40"/>
      <c r="B132" s="41"/>
      <c r="C132" s="42"/>
      <c r="D132" s="229" t="s">
        <v>174</v>
      </c>
      <c r="E132" s="42"/>
      <c r="F132" s="230" t="s">
        <v>1457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174</v>
      </c>
      <c r="AU132" s="19" t="s">
        <v>88</v>
      </c>
    </row>
    <row r="133" s="2" customFormat="1" ht="16.5" customHeight="1">
      <c r="A133" s="40"/>
      <c r="B133" s="41"/>
      <c r="C133" s="278" t="s">
        <v>352</v>
      </c>
      <c r="D133" s="278" t="s">
        <v>250</v>
      </c>
      <c r="E133" s="279" t="s">
        <v>1458</v>
      </c>
      <c r="F133" s="280" t="s">
        <v>1459</v>
      </c>
      <c r="G133" s="281" t="s">
        <v>246</v>
      </c>
      <c r="H133" s="282">
        <v>18</v>
      </c>
      <c r="I133" s="283"/>
      <c r="J133" s="284">
        <f>ROUND(I133*H133,2)</f>
        <v>0</v>
      </c>
      <c r="K133" s="280" t="s">
        <v>19</v>
      </c>
      <c r="L133" s="285"/>
      <c r="M133" s="286" t="s">
        <v>19</v>
      </c>
      <c r="N133" s="287" t="s">
        <v>48</v>
      </c>
      <c r="O133" s="86"/>
      <c r="P133" s="225">
        <f>O133*H133</f>
        <v>0</v>
      </c>
      <c r="Q133" s="225">
        <v>6.0000000000000002E-05</v>
      </c>
      <c r="R133" s="225">
        <f>Q133*H133</f>
        <v>0.00108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397</v>
      </c>
      <c r="AT133" s="227" t="s">
        <v>250</v>
      </c>
      <c r="AU133" s="227" t="s">
        <v>88</v>
      </c>
      <c r="AY133" s="19" t="s">
        <v>164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88</v>
      </c>
      <c r="BK133" s="228">
        <f>ROUND(I133*H133,2)</f>
        <v>0</v>
      </c>
      <c r="BL133" s="19" t="s">
        <v>311</v>
      </c>
      <c r="BM133" s="227" t="s">
        <v>1460</v>
      </c>
    </row>
    <row r="134" s="2" customFormat="1" ht="44.25" customHeight="1">
      <c r="A134" s="40"/>
      <c r="B134" s="41"/>
      <c r="C134" s="216" t="s">
        <v>357</v>
      </c>
      <c r="D134" s="216" t="s">
        <v>167</v>
      </c>
      <c r="E134" s="217" t="s">
        <v>1461</v>
      </c>
      <c r="F134" s="218" t="s">
        <v>1462</v>
      </c>
      <c r="G134" s="219" t="s">
        <v>246</v>
      </c>
      <c r="H134" s="220">
        <v>5</v>
      </c>
      <c r="I134" s="221"/>
      <c r="J134" s="222">
        <f>ROUND(I134*H134,2)</f>
        <v>0</v>
      </c>
      <c r="K134" s="218" t="s">
        <v>171</v>
      </c>
      <c r="L134" s="46"/>
      <c r="M134" s="223" t="s">
        <v>19</v>
      </c>
      <c r="N134" s="224" t="s">
        <v>48</v>
      </c>
      <c r="O134" s="8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311</v>
      </c>
      <c r="AT134" s="227" t="s">
        <v>167</v>
      </c>
      <c r="AU134" s="227" t="s">
        <v>88</v>
      </c>
      <c r="AY134" s="19" t="s">
        <v>164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88</v>
      </c>
      <c r="BK134" s="228">
        <f>ROUND(I134*H134,2)</f>
        <v>0</v>
      </c>
      <c r="BL134" s="19" t="s">
        <v>311</v>
      </c>
      <c r="BM134" s="227" t="s">
        <v>1463</v>
      </c>
    </row>
    <row r="135" s="2" customFormat="1">
      <c r="A135" s="40"/>
      <c r="B135" s="41"/>
      <c r="C135" s="42"/>
      <c r="D135" s="229" t="s">
        <v>174</v>
      </c>
      <c r="E135" s="42"/>
      <c r="F135" s="230" t="s">
        <v>1464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174</v>
      </c>
      <c r="AU135" s="19" t="s">
        <v>88</v>
      </c>
    </row>
    <row r="136" s="2" customFormat="1" ht="16.5" customHeight="1">
      <c r="A136" s="40"/>
      <c r="B136" s="41"/>
      <c r="C136" s="278" t="s">
        <v>363</v>
      </c>
      <c r="D136" s="278" t="s">
        <v>250</v>
      </c>
      <c r="E136" s="279" t="s">
        <v>1465</v>
      </c>
      <c r="F136" s="280" t="s">
        <v>1466</v>
      </c>
      <c r="G136" s="281" t="s">
        <v>246</v>
      </c>
      <c r="H136" s="282">
        <v>5</v>
      </c>
      <c r="I136" s="283"/>
      <c r="J136" s="284">
        <f>ROUND(I136*H136,2)</f>
        <v>0</v>
      </c>
      <c r="K136" s="280" t="s">
        <v>19</v>
      </c>
      <c r="L136" s="285"/>
      <c r="M136" s="286" t="s">
        <v>19</v>
      </c>
      <c r="N136" s="287" t="s">
        <v>48</v>
      </c>
      <c r="O136" s="86"/>
      <c r="P136" s="225">
        <f>O136*H136</f>
        <v>0</v>
      </c>
      <c r="Q136" s="225">
        <v>6.0000000000000002E-05</v>
      </c>
      <c r="R136" s="225">
        <f>Q136*H136</f>
        <v>0.00030000000000000003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397</v>
      </c>
      <c r="AT136" s="227" t="s">
        <v>250</v>
      </c>
      <c r="AU136" s="227" t="s">
        <v>88</v>
      </c>
      <c r="AY136" s="19" t="s">
        <v>164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88</v>
      </c>
      <c r="BK136" s="228">
        <f>ROUND(I136*H136,2)</f>
        <v>0</v>
      </c>
      <c r="BL136" s="19" t="s">
        <v>311</v>
      </c>
      <c r="BM136" s="227" t="s">
        <v>1467</v>
      </c>
    </row>
    <row r="137" s="2" customFormat="1" ht="37.8" customHeight="1">
      <c r="A137" s="40"/>
      <c r="B137" s="41"/>
      <c r="C137" s="216" t="s">
        <v>370</v>
      </c>
      <c r="D137" s="216" t="s">
        <v>167</v>
      </c>
      <c r="E137" s="217" t="s">
        <v>1468</v>
      </c>
      <c r="F137" s="218" t="s">
        <v>1469</v>
      </c>
      <c r="G137" s="219" t="s">
        <v>246</v>
      </c>
      <c r="H137" s="220">
        <v>10</v>
      </c>
      <c r="I137" s="221"/>
      <c r="J137" s="222">
        <f>ROUND(I137*H137,2)</f>
        <v>0</v>
      </c>
      <c r="K137" s="218" t="s">
        <v>171</v>
      </c>
      <c r="L137" s="46"/>
      <c r="M137" s="223" t="s">
        <v>19</v>
      </c>
      <c r="N137" s="224" t="s">
        <v>48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311</v>
      </c>
      <c r="AT137" s="227" t="s">
        <v>167</v>
      </c>
      <c r="AU137" s="227" t="s">
        <v>88</v>
      </c>
      <c r="AY137" s="19" t="s">
        <v>164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88</v>
      </c>
      <c r="BK137" s="228">
        <f>ROUND(I137*H137,2)</f>
        <v>0</v>
      </c>
      <c r="BL137" s="19" t="s">
        <v>311</v>
      </c>
      <c r="BM137" s="227" t="s">
        <v>1470</v>
      </c>
    </row>
    <row r="138" s="2" customFormat="1">
      <c r="A138" s="40"/>
      <c r="B138" s="41"/>
      <c r="C138" s="42"/>
      <c r="D138" s="229" t="s">
        <v>174</v>
      </c>
      <c r="E138" s="42"/>
      <c r="F138" s="230" t="s">
        <v>1471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174</v>
      </c>
      <c r="AU138" s="19" t="s">
        <v>88</v>
      </c>
    </row>
    <row r="139" s="2" customFormat="1" ht="24.15" customHeight="1">
      <c r="A139" s="40"/>
      <c r="B139" s="41"/>
      <c r="C139" s="278" t="s">
        <v>379</v>
      </c>
      <c r="D139" s="278" t="s">
        <v>250</v>
      </c>
      <c r="E139" s="279" t="s">
        <v>1472</v>
      </c>
      <c r="F139" s="280" t="s">
        <v>1473</v>
      </c>
      <c r="G139" s="281" t="s">
        <v>246</v>
      </c>
      <c r="H139" s="282">
        <v>8</v>
      </c>
      <c r="I139" s="283"/>
      <c r="J139" s="284">
        <f>ROUND(I139*H139,2)</f>
        <v>0</v>
      </c>
      <c r="K139" s="280" t="s">
        <v>19</v>
      </c>
      <c r="L139" s="285"/>
      <c r="M139" s="286" t="s">
        <v>19</v>
      </c>
      <c r="N139" s="287" t="s">
        <v>48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397</v>
      </c>
      <c r="AT139" s="227" t="s">
        <v>250</v>
      </c>
      <c r="AU139" s="227" t="s">
        <v>88</v>
      </c>
      <c r="AY139" s="19" t="s">
        <v>164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88</v>
      </c>
      <c r="BK139" s="228">
        <f>ROUND(I139*H139,2)</f>
        <v>0</v>
      </c>
      <c r="BL139" s="19" t="s">
        <v>311</v>
      </c>
      <c r="BM139" s="227" t="s">
        <v>1474</v>
      </c>
    </row>
    <row r="140" s="2" customFormat="1" ht="24.15" customHeight="1">
      <c r="A140" s="40"/>
      <c r="B140" s="41"/>
      <c r="C140" s="278" t="s">
        <v>394</v>
      </c>
      <c r="D140" s="278" t="s">
        <v>250</v>
      </c>
      <c r="E140" s="279" t="s">
        <v>1475</v>
      </c>
      <c r="F140" s="280" t="s">
        <v>1473</v>
      </c>
      <c r="G140" s="281" t="s">
        <v>246</v>
      </c>
      <c r="H140" s="282">
        <v>1</v>
      </c>
      <c r="I140" s="283"/>
      <c r="J140" s="284">
        <f>ROUND(I140*H140,2)</f>
        <v>0</v>
      </c>
      <c r="K140" s="280" t="s">
        <v>19</v>
      </c>
      <c r="L140" s="285"/>
      <c r="M140" s="286" t="s">
        <v>19</v>
      </c>
      <c r="N140" s="287" t="s">
        <v>48</v>
      </c>
      <c r="O140" s="86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397</v>
      </c>
      <c r="AT140" s="227" t="s">
        <v>250</v>
      </c>
      <c r="AU140" s="227" t="s">
        <v>88</v>
      </c>
      <c r="AY140" s="19" t="s">
        <v>164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88</v>
      </c>
      <c r="BK140" s="228">
        <f>ROUND(I140*H140,2)</f>
        <v>0</v>
      </c>
      <c r="BL140" s="19" t="s">
        <v>311</v>
      </c>
      <c r="BM140" s="227" t="s">
        <v>1476</v>
      </c>
    </row>
    <row r="141" s="2" customFormat="1" ht="52.2" customHeight="1">
      <c r="A141" s="40"/>
      <c r="B141" s="41"/>
      <c r="C141" s="278" t="s">
        <v>401</v>
      </c>
      <c r="D141" s="278" t="s">
        <v>250</v>
      </c>
      <c r="E141" s="279" t="s">
        <v>1477</v>
      </c>
      <c r="F141" s="280" t="s">
        <v>1478</v>
      </c>
      <c r="G141" s="281" t="s">
        <v>246</v>
      </c>
      <c r="H141" s="282">
        <v>1</v>
      </c>
      <c r="I141" s="283"/>
      <c r="J141" s="284">
        <f>ROUND(I141*H141,2)</f>
        <v>0</v>
      </c>
      <c r="K141" s="280" t="s">
        <v>19</v>
      </c>
      <c r="L141" s="285"/>
      <c r="M141" s="286" t="s">
        <v>19</v>
      </c>
      <c r="N141" s="287" t="s">
        <v>48</v>
      </c>
      <c r="O141" s="86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397</v>
      </c>
      <c r="AT141" s="227" t="s">
        <v>250</v>
      </c>
      <c r="AU141" s="227" t="s">
        <v>88</v>
      </c>
      <c r="AY141" s="19" t="s">
        <v>164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88</v>
      </c>
      <c r="BK141" s="228">
        <f>ROUND(I141*H141,2)</f>
        <v>0</v>
      </c>
      <c r="BL141" s="19" t="s">
        <v>311</v>
      </c>
      <c r="BM141" s="227" t="s">
        <v>1479</v>
      </c>
    </row>
    <row r="142" s="2" customFormat="1" ht="44.25" customHeight="1">
      <c r="A142" s="40"/>
      <c r="B142" s="41"/>
      <c r="C142" s="216" t="s">
        <v>406</v>
      </c>
      <c r="D142" s="216" t="s">
        <v>167</v>
      </c>
      <c r="E142" s="217" t="s">
        <v>1480</v>
      </c>
      <c r="F142" s="218" t="s">
        <v>1481</v>
      </c>
      <c r="G142" s="219" t="s">
        <v>349</v>
      </c>
      <c r="H142" s="220">
        <v>0.069000000000000006</v>
      </c>
      <c r="I142" s="221"/>
      <c r="J142" s="222">
        <f>ROUND(I142*H142,2)</f>
        <v>0</v>
      </c>
      <c r="K142" s="218" t="s">
        <v>171</v>
      </c>
      <c r="L142" s="46"/>
      <c r="M142" s="223" t="s">
        <v>19</v>
      </c>
      <c r="N142" s="224" t="s">
        <v>48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311</v>
      </c>
      <c r="AT142" s="227" t="s">
        <v>167</v>
      </c>
      <c r="AU142" s="227" t="s">
        <v>88</v>
      </c>
      <c r="AY142" s="19" t="s">
        <v>164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88</v>
      </c>
      <c r="BK142" s="228">
        <f>ROUND(I142*H142,2)</f>
        <v>0</v>
      </c>
      <c r="BL142" s="19" t="s">
        <v>311</v>
      </c>
      <c r="BM142" s="227" t="s">
        <v>1482</v>
      </c>
    </row>
    <row r="143" s="2" customFormat="1">
      <c r="A143" s="40"/>
      <c r="B143" s="41"/>
      <c r="C143" s="42"/>
      <c r="D143" s="229" t="s">
        <v>174</v>
      </c>
      <c r="E143" s="42"/>
      <c r="F143" s="230" t="s">
        <v>1483</v>
      </c>
      <c r="G143" s="42"/>
      <c r="H143" s="42"/>
      <c r="I143" s="231"/>
      <c r="J143" s="42"/>
      <c r="K143" s="42"/>
      <c r="L143" s="46"/>
      <c r="M143" s="232"/>
      <c r="N143" s="23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174</v>
      </c>
      <c r="AU143" s="19" t="s">
        <v>88</v>
      </c>
    </row>
    <row r="144" s="2" customFormat="1" ht="49.05" customHeight="1">
      <c r="A144" s="40"/>
      <c r="B144" s="41"/>
      <c r="C144" s="216" t="s">
        <v>412</v>
      </c>
      <c r="D144" s="216" t="s">
        <v>167</v>
      </c>
      <c r="E144" s="217" t="s">
        <v>1484</v>
      </c>
      <c r="F144" s="218" t="s">
        <v>1485</v>
      </c>
      <c r="G144" s="219" t="s">
        <v>349</v>
      </c>
      <c r="H144" s="220">
        <v>0.069000000000000006</v>
      </c>
      <c r="I144" s="221"/>
      <c r="J144" s="222">
        <f>ROUND(I144*H144,2)</f>
        <v>0</v>
      </c>
      <c r="K144" s="218" t="s">
        <v>171</v>
      </c>
      <c r="L144" s="46"/>
      <c r="M144" s="223" t="s">
        <v>19</v>
      </c>
      <c r="N144" s="224" t="s">
        <v>48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311</v>
      </c>
      <c r="AT144" s="227" t="s">
        <v>167</v>
      </c>
      <c r="AU144" s="227" t="s">
        <v>88</v>
      </c>
      <c r="AY144" s="19" t="s">
        <v>164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88</v>
      </c>
      <c r="BK144" s="228">
        <f>ROUND(I144*H144,2)</f>
        <v>0</v>
      </c>
      <c r="BL144" s="19" t="s">
        <v>311</v>
      </c>
      <c r="BM144" s="227" t="s">
        <v>1486</v>
      </c>
    </row>
    <row r="145" s="2" customFormat="1">
      <c r="A145" s="40"/>
      <c r="B145" s="41"/>
      <c r="C145" s="42"/>
      <c r="D145" s="229" t="s">
        <v>174</v>
      </c>
      <c r="E145" s="42"/>
      <c r="F145" s="230" t="s">
        <v>1487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174</v>
      </c>
      <c r="AU145" s="19" t="s">
        <v>88</v>
      </c>
    </row>
    <row r="146" s="12" customFormat="1" ht="22.8" customHeight="1">
      <c r="A146" s="12"/>
      <c r="B146" s="200"/>
      <c r="C146" s="201"/>
      <c r="D146" s="202" t="s">
        <v>75</v>
      </c>
      <c r="E146" s="214" t="s">
        <v>1488</v>
      </c>
      <c r="F146" s="214" t="s">
        <v>1489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SUM(P147:P156)</f>
        <v>0</v>
      </c>
      <c r="Q146" s="208"/>
      <c r="R146" s="209">
        <f>SUM(R147:R156)</f>
        <v>0</v>
      </c>
      <c r="S146" s="208"/>
      <c r="T146" s="210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88</v>
      </c>
      <c r="AT146" s="212" t="s">
        <v>75</v>
      </c>
      <c r="AU146" s="212" t="s">
        <v>83</v>
      </c>
      <c r="AY146" s="211" t="s">
        <v>164</v>
      </c>
      <c r="BK146" s="213">
        <f>SUM(BK147:BK156)</f>
        <v>0</v>
      </c>
    </row>
    <row r="147" s="2" customFormat="1" ht="24.15" customHeight="1">
      <c r="A147" s="40"/>
      <c r="B147" s="41"/>
      <c r="C147" s="216" t="s">
        <v>416</v>
      </c>
      <c r="D147" s="216" t="s">
        <v>167</v>
      </c>
      <c r="E147" s="217" t="s">
        <v>1490</v>
      </c>
      <c r="F147" s="218" t="s">
        <v>1491</v>
      </c>
      <c r="G147" s="219" t="s">
        <v>246</v>
      </c>
      <c r="H147" s="220">
        <v>2</v>
      </c>
      <c r="I147" s="221"/>
      <c r="J147" s="222">
        <f>ROUND(I147*H147,2)</f>
        <v>0</v>
      </c>
      <c r="K147" s="218" t="s">
        <v>171</v>
      </c>
      <c r="L147" s="46"/>
      <c r="M147" s="223" t="s">
        <v>19</v>
      </c>
      <c r="N147" s="224" t="s">
        <v>48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311</v>
      </c>
      <c r="AT147" s="227" t="s">
        <v>167</v>
      </c>
      <c r="AU147" s="227" t="s">
        <v>88</v>
      </c>
      <c r="AY147" s="19" t="s">
        <v>164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88</v>
      </c>
      <c r="BK147" s="228">
        <f>ROUND(I147*H147,2)</f>
        <v>0</v>
      </c>
      <c r="BL147" s="19" t="s">
        <v>311</v>
      </c>
      <c r="BM147" s="227" t="s">
        <v>1492</v>
      </c>
    </row>
    <row r="148" s="2" customFormat="1">
      <c r="A148" s="40"/>
      <c r="B148" s="41"/>
      <c r="C148" s="42"/>
      <c r="D148" s="229" t="s">
        <v>174</v>
      </c>
      <c r="E148" s="42"/>
      <c r="F148" s="230" t="s">
        <v>1493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174</v>
      </c>
      <c r="AU148" s="19" t="s">
        <v>88</v>
      </c>
    </row>
    <row r="149" s="2" customFormat="1" ht="16.5" customHeight="1">
      <c r="A149" s="40"/>
      <c r="B149" s="41"/>
      <c r="C149" s="278" t="s">
        <v>397</v>
      </c>
      <c r="D149" s="278" t="s">
        <v>250</v>
      </c>
      <c r="E149" s="279" t="s">
        <v>1494</v>
      </c>
      <c r="F149" s="280" t="s">
        <v>1495</v>
      </c>
      <c r="G149" s="281" t="s">
        <v>246</v>
      </c>
      <c r="H149" s="282">
        <v>2</v>
      </c>
      <c r="I149" s="283"/>
      <c r="J149" s="284">
        <f>ROUND(I149*H149,2)</f>
        <v>0</v>
      </c>
      <c r="K149" s="280" t="s">
        <v>19</v>
      </c>
      <c r="L149" s="285"/>
      <c r="M149" s="286" t="s">
        <v>19</v>
      </c>
      <c r="N149" s="287" t="s">
        <v>48</v>
      </c>
      <c r="O149" s="86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397</v>
      </c>
      <c r="AT149" s="227" t="s">
        <v>250</v>
      </c>
      <c r="AU149" s="227" t="s">
        <v>88</v>
      </c>
      <c r="AY149" s="19" t="s">
        <v>164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9" t="s">
        <v>88</v>
      </c>
      <c r="BK149" s="228">
        <f>ROUND(I149*H149,2)</f>
        <v>0</v>
      </c>
      <c r="BL149" s="19" t="s">
        <v>311</v>
      </c>
      <c r="BM149" s="227" t="s">
        <v>1496</v>
      </c>
    </row>
    <row r="150" s="2" customFormat="1" ht="24.15" customHeight="1">
      <c r="A150" s="40"/>
      <c r="B150" s="41"/>
      <c r="C150" s="216" t="s">
        <v>426</v>
      </c>
      <c r="D150" s="216" t="s">
        <v>167</v>
      </c>
      <c r="E150" s="217" t="s">
        <v>1497</v>
      </c>
      <c r="F150" s="218" t="s">
        <v>1498</v>
      </c>
      <c r="G150" s="219" t="s">
        <v>246</v>
      </c>
      <c r="H150" s="220">
        <v>1</v>
      </c>
      <c r="I150" s="221"/>
      <c r="J150" s="222">
        <f>ROUND(I150*H150,2)</f>
        <v>0</v>
      </c>
      <c r="K150" s="218" t="s">
        <v>171</v>
      </c>
      <c r="L150" s="46"/>
      <c r="M150" s="223" t="s">
        <v>19</v>
      </c>
      <c r="N150" s="224" t="s">
        <v>48</v>
      </c>
      <c r="O150" s="86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311</v>
      </c>
      <c r="AT150" s="227" t="s">
        <v>167</v>
      </c>
      <c r="AU150" s="227" t="s">
        <v>88</v>
      </c>
      <c r="AY150" s="19" t="s">
        <v>164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88</v>
      </c>
      <c r="BK150" s="228">
        <f>ROUND(I150*H150,2)</f>
        <v>0</v>
      </c>
      <c r="BL150" s="19" t="s">
        <v>311</v>
      </c>
      <c r="BM150" s="227" t="s">
        <v>1499</v>
      </c>
    </row>
    <row r="151" s="2" customFormat="1">
      <c r="A151" s="40"/>
      <c r="B151" s="41"/>
      <c r="C151" s="42"/>
      <c r="D151" s="229" t="s">
        <v>174</v>
      </c>
      <c r="E151" s="42"/>
      <c r="F151" s="230" t="s">
        <v>1500</v>
      </c>
      <c r="G151" s="42"/>
      <c r="H151" s="42"/>
      <c r="I151" s="231"/>
      <c r="J151" s="42"/>
      <c r="K151" s="42"/>
      <c r="L151" s="46"/>
      <c r="M151" s="232"/>
      <c r="N151" s="23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174</v>
      </c>
      <c r="AU151" s="19" t="s">
        <v>88</v>
      </c>
    </row>
    <row r="152" s="2" customFormat="1" ht="16.5" customHeight="1">
      <c r="A152" s="40"/>
      <c r="B152" s="41"/>
      <c r="C152" s="278" t="s">
        <v>433</v>
      </c>
      <c r="D152" s="278" t="s">
        <v>250</v>
      </c>
      <c r="E152" s="279" t="s">
        <v>1501</v>
      </c>
      <c r="F152" s="280" t="s">
        <v>1502</v>
      </c>
      <c r="G152" s="281" t="s">
        <v>246</v>
      </c>
      <c r="H152" s="282">
        <v>1</v>
      </c>
      <c r="I152" s="283"/>
      <c r="J152" s="284">
        <f>ROUND(I152*H152,2)</f>
        <v>0</v>
      </c>
      <c r="K152" s="280" t="s">
        <v>19</v>
      </c>
      <c r="L152" s="285"/>
      <c r="M152" s="286" t="s">
        <v>19</v>
      </c>
      <c r="N152" s="287" t="s">
        <v>48</v>
      </c>
      <c r="O152" s="86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7" t="s">
        <v>397</v>
      </c>
      <c r="AT152" s="227" t="s">
        <v>250</v>
      </c>
      <c r="AU152" s="227" t="s">
        <v>88</v>
      </c>
      <c r="AY152" s="19" t="s">
        <v>164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9" t="s">
        <v>88</v>
      </c>
      <c r="BK152" s="228">
        <f>ROUND(I152*H152,2)</f>
        <v>0</v>
      </c>
      <c r="BL152" s="19" t="s">
        <v>311</v>
      </c>
      <c r="BM152" s="227" t="s">
        <v>1503</v>
      </c>
    </row>
    <row r="153" s="2" customFormat="1" ht="44.25" customHeight="1">
      <c r="A153" s="40"/>
      <c r="B153" s="41"/>
      <c r="C153" s="216" t="s">
        <v>440</v>
      </c>
      <c r="D153" s="216" t="s">
        <v>167</v>
      </c>
      <c r="E153" s="217" t="s">
        <v>1504</v>
      </c>
      <c r="F153" s="218" t="s">
        <v>1505</v>
      </c>
      <c r="G153" s="219" t="s">
        <v>1506</v>
      </c>
      <c r="H153" s="296"/>
      <c r="I153" s="221"/>
      <c r="J153" s="222">
        <f>ROUND(I153*H153,2)</f>
        <v>0</v>
      </c>
      <c r="K153" s="218" t="s">
        <v>171</v>
      </c>
      <c r="L153" s="46"/>
      <c r="M153" s="223" t="s">
        <v>19</v>
      </c>
      <c r="N153" s="224" t="s">
        <v>48</v>
      </c>
      <c r="O153" s="86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7" t="s">
        <v>311</v>
      </c>
      <c r="AT153" s="227" t="s">
        <v>167</v>
      </c>
      <c r="AU153" s="227" t="s">
        <v>88</v>
      </c>
      <c r="AY153" s="19" t="s">
        <v>164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9" t="s">
        <v>88</v>
      </c>
      <c r="BK153" s="228">
        <f>ROUND(I153*H153,2)</f>
        <v>0</v>
      </c>
      <c r="BL153" s="19" t="s">
        <v>311</v>
      </c>
      <c r="BM153" s="227" t="s">
        <v>1507</v>
      </c>
    </row>
    <row r="154" s="2" customFormat="1">
      <c r="A154" s="40"/>
      <c r="B154" s="41"/>
      <c r="C154" s="42"/>
      <c r="D154" s="229" t="s">
        <v>174</v>
      </c>
      <c r="E154" s="42"/>
      <c r="F154" s="230" t="s">
        <v>1508</v>
      </c>
      <c r="G154" s="42"/>
      <c r="H154" s="42"/>
      <c r="I154" s="231"/>
      <c r="J154" s="42"/>
      <c r="K154" s="42"/>
      <c r="L154" s="46"/>
      <c r="M154" s="232"/>
      <c r="N154" s="23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174</v>
      </c>
      <c r="AU154" s="19" t="s">
        <v>88</v>
      </c>
    </row>
    <row r="155" s="2" customFormat="1" ht="49.05" customHeight="1">
      <c r="A155" s="40"/>
      <c r="B155" s="41"/>
      <c r="C155" s="216" t="s">
        <v>446</v>
      </c>
      <c r="D155" s="216" t="s">
        <v>167</v>
      </c>
      <c r="E155" s="217" t="s">
        <v>1509</v>
      </c>
      <c r="F155" s="218" t="s">
        <v>1510</v>
      </c>
      <c r="G155" s="219" t="s">
        <v>1506</v>
      </c>
      <c r="H155" s="296"/>
      <c r="I155" s="221"/>
      <c r="J155" s="222">
        <f>ROUND(I155*H155,2)</f>
        <v>0</v>
      </c>
      <c r="K155" s="218" t="s">
        <v>171</v>
      </c>
      <c r="L155" s="46"/>
      <c r="M155" s="223" t="s">
        <v>19</v>
      </c>
      <c r="N155" s="224" t="s">
        <v>48</v>
      </c>
      <c r="O155" s="86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7" t="s">
        <v>311</v>
      </c>
      <c r="AT155" s="227" t="s">
        <v>167</v>
      </c>
      <c r="AU155" s="227" t="s">
        <v>88</v>
      </c>
      <c r="AY155" s="19" t="s">
        <v>164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9" t="s">
        <v>88</v>
      </c>
      <c r="BK155" s="228">
        <f>ROUND(I155*H155,2)</f>
        <v>0</v>
      </c>
      <c r="BL155" s="19" t="s">
        <v>311</v>
      </c>
      <c r="BM155" s="227" t="s">
        <v>1511</v>
      </c>
    </row>
    <row r="156" s="2" customFormat="1">
      <c r="A156" s="40"/>
      <c r="B156" s="41"/>
      <c r="C156" s="42"/>
      <c r="D156" s="229" t="s">
        <v>174</v>
      </c>
      <c r="E156" s="42"/>
      <c r="F156" s="230" t="s">
        <v>1512</v>
      </c>
      <c r="G156" s="42"/>
      <c r="H156" s="42"/>
      <c r="I156" s="231"/>
      <c r="J156" s="42"/>
      <c r="K156" s="42"/>
      <c r="L156" s="46"/>
      <c r="M156" s="232"/>
      <c r="N156" s="23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174</v>
      </c>
      <c r="AU156" s="19" t="s">
        <v>88</v>
      </c>
    </row>
    <row r="157" s="12" customFormat="1" ht="25.92" customHeight="1">
      <c r="A157" s="12"/>
      <c r="B157" s="200"/>
      <c r="C157" s="201"/>
      <c r="D157" s="202" t="s">
        <v>75</v>
      </c>
      <c r="E157" s="203" t="s">
        <v>250</v>
      </c>
      <c r="F157" s="203" t="s">
        <v>1513</v>
      </c>
      <c r="G157" s="201"/>
      <c r="H157" s="201"/>
      <c r="I157" s="204"/>
      <c r="J157" s="205">
        <f>BK157</f>
        <v>0</v>
      </c>
      <c r="K157" s="201"/>
      <c r="L157" s="206"/>
      <c r="M157" s="207"/>
      <c r="N157" s="208"/>
      <c r="O157" s="208"/>
      <c r="P157" s="209">
        <f>P158</f>
        <v>0</v>
      </c>
      <c r="Q157" s="208"/>
      <c r="R157" s="209">
        <f>R158</f>
        <v>0.00133</v>
      </c>
      <c r="S157" s="208"/>
      <c r="T157" s="210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93</v>
      </c>
      <c r="AT157" s="212" t="s">
        <v>75</v>
      </c>
      <c r="AU157" s="212" t="s">
        <v>76</v>
      </c>
      <c r="AY157" s="211" t="s">
        <v>164</v>
      </c>
      <c r="BK157" s="213">
        <f>BK158</f>
        <v>0</v>
      </c>
    </row>
    <row r="158" s="12" customFormat="1" ht="22.8" customHeight="1">
      <c r="A158" s="12"/>
      <c r="B158" s="200"/>
      <c r="C158" s="201"/>
      <c r="D158" s="202" t="s">
        <v>75</v>
      </c>
      <c r="E158" s="214" t="s">
        <v>1514</v>
      </c>
      <c r="F158" s="214" t="s">
        <v>1515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SUM(P159:P169)</f>
        <v>0</v>
      </c>
      <c r="Q158" s="208"/>
      <c r="R158" s="209">
        <f>SUM(R159:R169)</f>
        <v>0.00133</v>
      </c>
      <c r="S158" s="208"/>
      <c r="T158" s="210">
        <f>SUM(T159:T169)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93</v>
      </c>
      <c r="AT158" s="212" t="s">
        <v>75</v>
      </c>
      <c r="AU158" s="212" t="s">
        <v>83</v>
      </c>
      <c r="AY158" s="211" t="s">
        <v>164</v>
      </c>
      <c r="BK158" s="213">
        <f>SUM(BK159:BK169)</f>
        <v>0</v>
      </c>
    </row>
    <row r="159" s="2" customFormat="1" ht="66.75" customHeight="1">
      <c r="A159" s="40"/>
      <c r="B159" s="41"/>
      <c r="C159" s="216" t="s">
        <v>452</v>
      </c>
      <c r="D159" s="216" t="s">
        <v>167</v>
      </c>
      <c r="E159" s="217" t="s">
        <v>1516</v>
      </c>
      <c r="F159" s="218" t="s">
        <v>1517</v>
      </c>
      <c r="G159" s="219" t="s">
        <v>221</v>
      </c>
      <c r="H159" s="220">
        <v>25</v>
      </c>
      <c r="I159" s="221"/>
      <c r="J159" s="222">
        <f>ROUND(I159*H159,2)</f>
        <v>0</v>
      </c>
      <c r="K159" s="218" t="s">
        <v>171</v>
      </c>
      <c r="L159" s="46"/>
      <c r="M159" s="223" t="s">
        <v>19</v>
      </c>
      <c r="N159" s="224" t="s">
        <v>48</v>
      </c>
      <c r="O159" s="86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7" t="s">
        <v>241</v>
      </c>
      <c r="AT159" s="227" t="s">
        <v>167</v>
      </c>
      <c r="AU159" s="227" t="s">
        <v>88</v>
      </c>
      <c r="AY159" s="19" t="s">
        <v>164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9" t="s">
        <v>88</v>
      </c>
      <c r="BK159" s="228">
        <f>ROUND(I159*H159,2)</f>
        <v>0</v>
      </c>
      <c r="BL159" s="19" t="s">
        <v>241</v>
      </c>
      <c r="BM159" s="227" t="s">
        <v>1518</v>
      </c>
    </row>
    <row r="160" s="2" customFormat="1">
      <c r="A160" s="40"/>
      <c r="B160" s="41"/>
      <c r="C160" s="42"/>
      <c r="D160" s="229" t="s">
        <v>174</v>
      </c>
      <c r="E160" s="42"/>
      <c r="F160" s="230" t="s">
        <v>1519</v>
      </c>
      <c r="G160" s="42"/>
      <c r="H160" s="42"/>
      <c r="I160" s="231"/>
      <c r="J160" s="42"/>
      <c r="K160" s="42"/>
      <c r="L160" s="46"/>
      <c r="M160" s="232"/>
      <c r="N160" s="23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174</v>
      </c>
      <c r="AU160" s="19" t="s">
        <v>88</v>
      </c>
    </row>
    <row r="161" s="2" customFormat="1" ht="24.15" customHeight="1">
      <c r="A161" s="40"/>
      <c r="B161" s="41"/>
      <c r="C161" s="278" t="s">
        <v>457</v>
      </c>
      <c r="D161" s="278" t="s">
        <v>250</v>
      </c>
      <c r="E161" s="279" t="s">
        <v>1520</v>
      </c>
      <c r="F161" s="280" t="s">
        <v>1521</v>
      </c>
      <c r="G161" s="281" t="s">
        <v>221</v>
      </c>
      <c r="H161" s="282">
        <v>25</v>
      </c>
      <c r="I161" s="283"/>
      <c r="J161" s="284">
        <f>ROUND(I161*H161,2)</f>
        <v>0</v>
      </c>
      <c r="K161" s="280" t="s">
        <v>171</v>
      </c>
      <c r="L161" s="285"/>
      <c r="M161" s="286" t="s">
        <v>19</v>
      </c>
      <c r="N161" s="287" t="s">
        <v>48</v>
      </c>
      <c r="O161" s="86"/>
      <c r="P161" s="225">
        <f>O161*H161</f>
        <v>0</v>
      </c>
      <c r="Q161" s="225">
        <v>5.0000000000000002E-05</v>
      </c>
      <c r="R161" s="225">
        <f>Q161*H161</f>
        <v>0.00125</v>
      </c>
      <c r="S161" s="225">
        <v>0</v>
      </c>
      <c r="T161" s="22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7" t="s">
        <v>946</v>
      </c>
      <c r="AT161" s="227" t="s">
        <v>250</v>
      </c>
      <c r="AU161" s="227" t="s">
        <v>88</v>
      </c>
      <c r="AY161" s="19" t="s">
        <v>164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9" t="s">
        <v>88</v>
      </c>
      <c r="BK161" s="228">
        <f>ROUND(I161*H161,2)</f>
        <v>0</v>
      </c>
      <c r="BL161" s="19" t="s">
        <v>241</v>
      </c>
      <c r="BM161" s="227" t="s">
        <v>1522</v>
      </c>
    </row>
    <row r="162" s="2" customFormat="1">
      <c r="A162" s="40"/>
      <c r="B162" s="41"/>
      <c r="C162" s="42"/>
      <c r="D162" s="229" t="s">
        <v>174</v>
      </c>
      <c r="E162" s="42"/>
      <c r="F162" s="230" t="s">
        <v>1523</v>
      </c>
      <c r="G162" s="42"/>
      <c r="H162" s="42"/>
      <c r="I162" s="231"/>
      <c r="J162" s="42"/>
      <c r="K162" s="42"/>
      <c r="L162" s="46"/>
      <c r="M162" s="232"/>
      <c r="N162" s="23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174</v>
      </c>
      <c r="AU162" s="19" t="s">
        <v>88</v>
      </c>
    </row>
    <row r="163" s="2" customFormat="1" ht="24.15" customHeight="1">
      <c r="A163" s="40"/>
      <c r="B163" s="41"/>
      <c r="C163" s="216" t="s">
        <v>459</v>
      </c>
      <c r="D163" s="216" t="s">
        <v>167</v>
      </c>
      <c r="E163" s="217" t="s">
        <v>1524</v>
      </c>
      <c r="F163" s="218" t="s">
        <v>1525</v>
      </c>
      <c r="G163" s="219" t="s">
        <v>246</v>
      </c>
      <c r="H163" s="220">
        <v>1</v>
      </c>
      <c r="I163" s="221"/>
      <c r="J163" s="222">
        <f>ROUND(I163*H163,2)</f>
        <v>0</v>
      </c>
      <c r="K163" s="218" t="s">
        <v>171</v>
      </c>
      <c r="L163" s="46"/>
      <c r="M163" s="223" t="s">
        <v>19</v>
      </c>
      <c r="N163" s="224" t="s">
        <v>48</v>
      </c>
      <c r="O163" s="86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7" t="s">
        <v>241</v>
      </c>
      <c r="AT163" s="227" t="s">
        <v>167</v>
      </c>
      <c r="AU163" s="227" t="s">
        <v>88</v>
      </c>
      <c r="AY163" s="19" t="s">
        <v>164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9" t="s">
        <v>88</v>
      </c>
      <c r="BK163" s="228">
        <f>ROUND(I163*H163,2)</f>
        <v>0</v>
      </c>
      <c r="BL163" s="19" t="s">
        <v>241</v>
      </c>
      <c r="BM163" s="227" t="s">
        <v>1526</v>
      </c>
    </row>
    <row r="164" s="2" customFormat="1">
      <c r="A164" s="40"/>
      <c r="B164" s="41"/>
      <c r="C164" s="42"/>
      <c r="D164" s="229" t="s">
        <v>174</v>
      </c>
      <c r="E164" s="42"/>
      <c r="F164" s="230" t="s">
        <v>1527</v>
      </c>
      <c r="G164" s="42"/>
      <c r="H164" s="42"/>
      <c r="I164" s="231"/>
      <c r="J164" s="42"/>
      <c r="K164" s="42"/>
      <c r="L164" s="46"/>
      <c r="M164" s="232"/>
      <c r="N164" s="23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174</v>
      </c>
      <c r="AU164" s="19" t="s">
        <v>88</v>
      </c>
    </row>
    <row r="165" s="2" customFormat="1" ht="16.5" customHeight="1">
      <c r="A165" s="40"/>
      <c r="B165" s="41"/>
      <c r="C165" s="278" t="s">
        <v>464</v>
      </c>
      <c r="D165" s="278" t="s">
        <v>250</v>
      </c>
      <c r="E165" s="279" t="s">
        <v>1528</v>
      </c>
      <c r="F165" s="280" t="s">
        <v>1529</v>
      </c>
      <c r="G165" s="281" t="s">
        <v>246</v>
      </c>
      <c r="H165" s="282">
        <v>1</v>
      </c>
      <c r="I165" s="283"/>
      <c r="J165" s="284">
        <f>ROUND(I165*H165,2)</f>
        <v>0</v>
      </c>
      <c r="K165" s="280" t="s">
        <v>171</v>
      </c>
      <c r="L165" s="285"/>
      <c r="M165" s="286" t="s">
        <v>19</v>
      </c>
      <c r="N165" s="287" t="s">
        <v>48</v>
      </c>
      <c r="O165" s="86"/>
      <c r="P165" s="225">
        <f>O165*H165</f>
        <v>0</v>
      </c>
      <c r="Q165" s="225">
        <v>8.0000000000000007E-05</v>
      </c>
      <c r="R165" s="225">
        <f>Q165*H165</f>
        <v>8.0000000000000007E-05</v>
      </c>
      <c r="S165" s="225">
        <v>0</v>
      </c>
      <c r="T165" s="22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7" t="s">
        <v>946</v>
      </c>
      <c r="AT165" s="227" t="s">
        <v>250</v>
      </c>
      <c r="AU165" s="227" t="s">
        <v>88</v>
      </c>
      <c r="AY165" s="19" t="s">
        <v>164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9" t="s">
        <v>88</v>
      </c>
      <c r="BK165" s="228">
        <f>ROUND(I165*H165,2)</f>
        <v>0</v>
      </c>
      <c r="BL165" s="19" t="s">
        <v>241</v>
      </c>
      <c r="BM165" s="227" t="s">
        <v>1530</v>
      </c>
    </row>
    <row r="166" s="2" customFormat="1">
      <c r="A166" s="40"/>
      <c r="B166" s="41"/>
      <c r="C166" s="42"/>
      <c r="D166" s="229" t="s">
        <v>174</v>
      </c>
      <c r="E166" s="42"/>
      <c r="F166" s="230" t="s">
        <v>1531</v>
      </c>
      <c r="G166" s="42"/>
      <c r="H166" s="42"/>
      <c r="I166" s="231"/>
      <c r="J166" s="42"/>
      <c r="K166" s="42"/>
      <c r="L166" s="46"/>
      <c r="M166" s="232"/>
      <c r="N166" s="23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174</v>
      </c>
      <c r="AU166" s="19" t="s">
        <v>88</v>
      </c>
    </row>
    <row r="167" s="2" customFormat="1" ht="16.5" customHeight="1">
      <c r="A167" s="40"/>
      <c r="B167" s="41"/>
      <c r="C167" s="216" t="s">
        <v>469</v>
      </c>
      <c r="D167" s="216" t="s">
        <v>167</v>
      </c>
      <c r="E167" s="217" t="s">
        <v>1532</v>
      </c>
      <c r="F167" s="218" t="s">
        <v>1533</v>
      </c>
      <c r="G167" s="219" t="s">
        <v>246</v>
      </c>
      <c r="H167" s="220">
        <v>1</v>
      </c>
      <c r="I167" s="221"/>
      <c r="J167" s="222">
        <f>ROUND(I167*H167,2)</f>
        <v>0</v>
      </c>
      <c r="K167" s="218" t="s">
        <v>171</v>
      </c>
      <c r="L167" s="46"/>
      <c r="M167" s="223" t="s">
        <v>19</v>
      </c>
      <c r="N167" s="224" t="s">
        <v>48</v>
      </c>
      <c r="O167" s="86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7" t="s">
        <v>241</v>
      </c>
      <c r="AT167" s="227" t="s">
        <v>167</v>
      </c>
      <c r="AU167" s="227" t="s">
        <v>88</v>
      </c>
      <c r="AY167" s="19" t="s">
        <v>164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9" t="s">
        <v>88</v>
      </c>
      <c r="BK167" s="228">
        <f>ROUND(I167*H167,2)</f>
        <v>0</v>
      </c>
      <c r="BL167" s="19" t="s">
        <v>241</v>
      </c>
      <c r="BM167" s="227" t="s">
        <v>1534</v>
      </c>
    </row>
    <row r="168" s="2" customFormat="1">
      <c r="A168" s="40"/>
      <c r="B168" s="41"/>
      <c r="C168" s="42"/>
      <c r="D168" s="229" t="s">
        <v>174</v>
      </c>
      <c r="E168" s="42"/>
      <c r="F168" s="230" t="s">
        <v>1535</v>
      </c>
      <c r="G168" s="42"/>
      <c r="H168" s="42"/>
      <c r="I168" s="231"/>
      <c r="J168" s="42"/>
      <c r="K168" s="42"/>
      <c r="L168" s="46"/>
      <c r="M168" s="232"/>
      <c r="N168" s="23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174</v>
      </c>
      <c r="AU168" s="19" t="s">
        <v>88</v>
      </c>
    </row>
    <row r="169" s="2" customFormat="1" ht="16.5" customHeight="1">
      <c r="A169" s="40"/>
      <c r="B169" s="41"/>
      <c r="C169" s="278" t="s">
        <v>473</v>
      </c>
      <c r="D169" s="278" t="s">
        <v>250</v>
      </c>
      <c r="E169" s="279" t="s">
        <v>1536</v>
      </c>
      <c r="F169" s="280" t="s">
        <v>1537</v>
      </c>
      <c r="G169" s="281" t="s">
        <v>246</v>
      </c>
      <c r="H169" s="282">
        <v>1</v>
      </c>
      <c r="I169" s="283"/>
      <c r="J169" s="284">
        <f>ROUND(I169*H169,2)</f>
        <v>0</v>
      </c>
      <c r="K169" s="280" t="s">
        <v>19</v>
      </c>
      <c r="L169" s="285"/>
      <c r="M169" s="286" t="s">
        <v>19</v>
      </c>
      <c r="N169" s="287" t="s">
        <v>48</v>
      </c>
      <c r="O169" s="86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7" t="s">
        <v>946</v>
      </c>
      <c r="AT169" s="227" t="s">
        <v>250</v>
      </c>
      <c r="AU169" s="227" t="s">
        <v>88</v>
      </c>
      <c r="AY169" s="19" t="s">
        <v>164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9" t="s">
        <v>88</v>
      </c>
      <c r="BK169" s="228">
        <f>ROUND(I169*H169,2)</f>
        <v>0</v>
      </c>
      <c r="BL169" s="19" t="s">
        <v>241</v>
      </c>
      <c r="BM169" s="227" t="s">
        <v>1538</v>
      </c>
    </row>
    <row r="170" s="12" customFormat="1" ht="25.92" customHeight="1">
      <c r="A170" s="12"/>
      <c r="B170" s="200"/>
      <c r="C170" s="201"/>
      <c r="D170" s="202" t="s">
        <v>75</v>
      </c>
      <c r="E170" s="203" t="s">
        <v>1210</v>
      </c>
      <c r="F170" s="203" t="s">
        <v>1211</v>
      </c>
      <c r="G170" s="201"/>
      <c r="H170" s="201"/>
      <c r="I170" s="204"/>
      <c r="J170" s="205">
        <f>BK170</f>
        <v>0</v>
      </c>
      <c r="K170" s="201"/>
      <c r="L170" s="206"/>
      <c r="M170" s="207"/>
      <c r="N170" s="208"/>
      <c r="O170" s="208"/>
      <c r="P170" s="209">
        <f>SUM(P171:P176)</f>
        <v>0</v>
      </c>
      <c r="Q170" s="208"/>
      <c r="R170" s="209">
        <f>SUM(R171:R176)</f>
        <v>0</v>
      </c>
      <c r="S170" s="208"/>
      <c r="T170" s="210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172</v>
      </c>
      <c r="AT170" s="212" t="s">
        <v>75</v>
      </c>
      <c r="AU170" s="212" t="s">
        <v>76</v>
      </c>
      <c r="AY170" s="211" t="s">
        <v>164</v>
      </c>
      <c r="BK170" s="213">
        <f>SUM(BK171:BK176)</f>
        <v>0</v>
      </c>
    </row>
    <row r="171" s="2" customFormat="1" ht="37.8" customHeight="1">
      <c r="A171" s="40"/>
      <c r="B171" s="41"/>
      <c r="C171" s="216" t="s">
        <v>480</v>
      </c>
      <c r="D171" s="216" t="s">
        <v>167</v>
      </c>
      <c r="E171" s="217" t="s">
        <v>1539</v>
      </c>
      <c r="F171" s="218" t="s">
        <v>1540</v>
      </c>
      <c r="G171" s="219" t="s">
        <v>1214</v>
      </c>
      <c r="H171" s="220">
        <v>24</v>
      </c>
      <c r="I171" s="221"/>
      <c r="J171" s="222">
        <f>ROUND(I171*H171,2)</f>
        <v>0</v>
      </c>
      <c r="K171" s="218" t="s">
        <v>171</v>
      </c>
      <c r="L171" s="46"/>
      <c r="M171" s="223" t="s">
        <v>19</v>
      </c>
      <c r="N171" s="224" t="s">
        <v>48</v>
      </c>
      <c r="O171" s="86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1541</v>
      </c>
      <c r="AT171" s="227" t="s">
        <v>167</v>
      </c>
      <c r="AU171" s="227" t="s">
        <v>83</v>
      </c>
      <c r="AY171" s="19" t="s">
        <v>164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88</v>
      </c>
      <c r="BK171" s="228">
        <f>ROUND(I171*H171,2)</f>
        <v>0</v>
      </c>
      <c r="BL171" s="19" t="s">
        <v>1541</v>
      </c>
      <c r="BM171" s="227" t="s">
        <v>1542</v>
      </c>
    </row>
    <row r="172" s="2" customFormat="1">
      <c r="A172" s="40"/>
      <c r="B172" s="41"/>
      <c r="C172" s="42"/>
      <c r="D172" s="229" t="s">
        <v>174</v>
      </c>
      <c r="E172" s="42"/>
      <c r="F172" s="230" t="s">
        <v>1543</v>
      </c>
      <c r="G172" s="42"/>
      <c r="H172" s="42"/>
      <c r="I172" s="231"/>
      <c r="J172" s="42"/>
      <c r="K172" s="42"/>
      <c r="L172" s="46"/>
      <c r="M172" s="232"/>
      <c r="N172" s="23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174</v>
      </c>
      <c r="AU172" s="19" t="s">
        <v>83</v>
      </c>
    </row>
    <row r="173" s="2" customFormat="1" ht="37.8" customHeight="1">
      <c r="A173" s="40"/>
      <c r="B173" s="41"/>
      <c r="C173" s="216" t="s">
        <v>485</v>
      </c>
      <c r="D173" s="216" t="s">
        <v>167</v>
      </c>
      <c r="E173" s="217" t="s">
        <v>1544</v>
      </c>
      <c r="F173" s="218" t="s">
        <v>1545</v>
      </c>
      <c r="G173" s="219" t="s">
        <v>1214</v>
      </c>
      <c r="H173" s="220">
        <v>6</v>
      </c>
      <c r="I173" s="221"/>
      <c r="J173" s="222">
        <f>ROUND(I173*H173,2)</f>
        <v>0</v>
      </c>
      <c r="K173" s="218" t="s">
        <v>171</v>
      </c>
      <c r="L173" s="46"/>
      <c r="M173" s="223" t="s">
        <v>19</v>
      </c>
      <c r="N173" s="224" t="s">
        <v>48</v>
      </c>
      <c r="O173" s="86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1541</v>
      </c>
      <c r="AT173" s="227" t="s">
        <v>167</v>
      </c>
      <c r="AU173" s="227" t="s">
        <v>83</v>
      </c>
      <c r="AY173" s="19" t="s">
        <v>164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9" t="s">
        <v>88</v>
      </c>
      <c r="BK173" s="228">
        <f>ROUND(I173*H173,2)</f>
        <v>0</v>
      </c>
      <c r="BL173" s="19" t="s">
        <v>1541</v>
      </c>
      <c r="BM173" s="227" t="s">
        <v>1546</v>
      </c>
    </row>
    <row r="174" s="2" customFormat="1">
      <c r="A174" s="40"/>
      <c r="B174" s="41"/>
      <c r="C174" s="42"/>
      <c r="D174" s="229" t="s">
        <v>174</v>
      </c>
      <c r="E174" s="42"/>
      <c r="F174" s="230" t="s">
        <v>1547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174</v>
      </c>
      <c r="AU174" s="19" t="s">
        <v>83</v>
      </c>
    </row>
    <row r="175" s="2" customFormat="1" ht="24.15" customHeight="1">
      <c r="A175" s="40"/>
      <c r="B175" s="41"/>
      <c r="C175" s="216" t="s">
        <v>492</v>
      </c>
      <c r="D175" s="216" t="s">
        <v>167</v>
      </c>
      <c r="E175" s="217" t="s">
        <v>1548</v>
      </c>
      <c r="F175" s="218" t="s">
        <v>1549</v>
      </c>
      <c r="G175" s="219" t="s">
        <v>1214</v>
      </c>
      <c r="H175" s="220">
        <v>6</v>
      </c>
      <c r="I175" s="221"/>
      <c r="J175" s="222">
        <f>ROUND(I175*H175,2)</f>
        <v>0</v>
      </c>
      <c r="K175" s="218" t="s">
        <v>171</v>
      </c>
      <c r="L175" s="46"/>
      <c r="M175" s="223" t="s">
        <v>19</v>
      </c>
      <c r="N175" s="224" t="s">
        <v>48</v>
      </c>
      <c r="O175" s="86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1541</v>
      </c>
      <c r="AT175" s="227" t="s">
        <v>167</v>
      </c>
      <c r="AU175" s="227" t="s">
        <v>83</v>
      </c>
      <c r="AY175" s="19" t="s">
        <v>164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88</v>
      </c>
      <c r="BK175" s="228">
        <f>ROUND(I175*H175,2)</f>
        <v>0</v>
      </c>
      <c r="BL175" s="19" t="s">
        <v>1541</v>
      </c>
      <c r="BM175" s="227" t="s">
        <v>1550</v>
      </c>
    </row>
    <row r="176" s="2" customFormat="1">
      <c r="A176" s="40"/>
      <c r="B176" s="41"/>
      <c r="C176" s="42"/>
      <c r="D176" s="229" t="s">
        <v>174</v>
      </c>
      <c r="E176" s="42"/>
      <c r="F176" s="230" t="s">
        <v>1551</v>
      </c>
      <c r="G176" s="42"/>
      <c r="H176" s="42"/>
      <c r="I176" s="231"/>
      <c r="J176" s="42"/>
      <c r="K176" s="42"/>
      <c r="L176" s="46"/>
      <c r="M176" s="293"/>
      <c r="N176" s="294"/>
      <c r="O176" s="290"/>
      <c r="P176" s="290"/>
      <c r="Q176" s="290"/>
      <c r="R176" s="290"/>
      <c r="S176" s="290"/>
      <c r="T176" s="295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174</v>
      </c>
      <c r="AU176" s="19" t="s">
        <v>83</v>
      </c>
    </row>
    <row r="177" s="2" customFormat="1" ht="6.96" customHeight="1">
      <c r="A177" s="40"/>
      <c r="B177" s="61"/>
      <c r="C177" s="62"/>
      <c r="D177" s="62"/>
      <c r="E177" s="62"/>
      <c r="F177" s="62"/>
      <c r="G177" s="62"/>
      <c r="H177" s="62"/>
      <c r="I177" s="62"/>
      <c r="J177" s="62"/>
      <c r="K177" s="62"/>
      <c r="L177" s="46"/>
      <c r="M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</row>
  </sheetData>
  <sheetProtection sheet="1" autoFilter="0" formatColumns="0" formatRows="0" objects="1" scenarios="1" spinCount="100000" saltValue="FQmzy9qKrvQGTZfVkb35NR39kLf2bD1E+haWsZ/Tzrz9yn28BfyG0ZJgjPZ72HjHyCjJlMFkWIw0cRbBwg3ClQ==" hashValue="DnHldh0ls9pz5ICY7xGzRXsJtHZuBA+78LNv0KdSIY8qLAJ/x9rOqCS3miUCy7154LxFSjTjcd8xy+P6/O4Q0A==" algorithmName="SHA-512" password="CC35"/>
  <autoFilter ref="C96:K17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hyperlinks>
    <hyperlink ref="F103" r:id="rId1" display="https://podminky.urs.cz/item/CS_URS_2021_02/741110063"/>
    <hyperlink ref="F105" r:id="rId2" display="https://podminky.urs.cz/item/CS_URS_2021_02/34571064"/>
    <hyperlink ref="F107" r:id="rId3" display="https://podminky.urs.cz/item/CS_URS_2021_02/741112001"/>
    <hyperlink ref="F112" r:id="rId4" display="https://podminky.urs.cz/item/CS_URS_2021_02/741122611"/>
    <hyperlink ref="F114" r:id="rId5" display="https://podminky.urs.cz/item/CS_URS_2021_02/34111036"/>
    <hyperlink ref="F116" r:id="rId6" display="https://podminky.urs.cz/item/CS_URS_2021_02/34111030"/>
    <hyperlink ref="F118" r:id="rId7" display="https://podminky.urs.cz/item/CS_URS_2021_02/741122641"/>
    <hyperlink ref="F120" r:id="rId8" display="https://podminky.urs.cz/item/CS_URS_2021_02/34111094"/>
    <hyperlink ref="F123" r:id="rId9" display="https://podminky.urs.cz/item/CS_URS_2021_02/741310001"/>
    <hyperlink ref="F126" r:id="rId10" display="https://podminky.urs.cz/item/CS_URS_2021_02/741310022"/>
    <hyperlink ref="F129" r:id="rId11" display="https://podminky.urs.cz/item/CS_URS_2021_02/741310112"/>
    <hyperlink ref="F132" r:id="rId12" display="https://podminky.urs.cz/item/CS_URS_2021_02/741313001"/>
    <hyperlink ref="F135" r:id="rId13" display="https://podminky.urs.cz/item/CS_URS_2021_02/741313031"/>
    <hyperlink ref="F138" r:id="rId14" display="https://podminky.urs.cz/item/CS_URS_2021_02/741370002"/>
    <hyperlink ref="F143" r:id="rId15" display="https://podminky.urs.cz/item/CS_URS_2021_02/998741102"/>
    <hyperlink ref="F145" r:id="rId16" display="https://podminky.urs.cz/item/CS_URS_2021_02/998741181"/>
    <hyperlink ref="F148" r:id="rId17" display="https://podminky.urs.cz/item/CS_URS_2021_02/742220232"/>
    <hyperlink ref="F151" r:id="rId18" display="https://podminky.urs.cz/item/CS_URS_2021_02/742420121"/>
    <hyperlink ref="F154" r:id="rId19" display="https://podminky.urs.cz/item/CS_URS_2021_02/998742202"/>
    <hyperlink ref="F156" r:id="rId20" display="https://podminky.urs.cz/item/CS_URS_2021_02/998742292"/>
    <hyperlink ref="F160" r:id="rId21" display="https://podminky.urs.cz/item/CS_URS_2021_02/220270328"/>
    <hyperlink ref="F162" r:id="rId22" display="https://podminky.urs.cz/item/CS_URS_2021_02/34140825"/>
    <hyperlink ref="F164" r:id="rId23" display="https://podminky.urs.cz/item/CS_URS_2021_02/220320201"/>
    <hyperlink ref="F166" r:id="rId24" display="https://podminky.urs.cz/item/CS_URS_2021_02/37414130"/>
    <hyperlink ref="F168" r:id="rId25" display="https://podminky.urs.cz/item/CS_URS_2021_02/220320233"/>
    <hyperlink ref="F172" r:id="rId26" display="https://podminky.urs.cz/item/CS_URS_2021_02/HZS2491"/>
    <hyperlink ref="F174" r:id="rId27" display="https://podminky.urs.cz/item/CS_URS_2021_02/HZS3222"/>
    <hyperlink ref="F176" r:id="rId28" display="https://podminky.urs.cz/item/CS_URS_2021_02/HZS4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Opravy bytových jednotek OŘ Brno - VB ŽST Třešť čp.503</v>
      </c>
      <c r="F7" s="145"/>
      <c r="G7" s="145"/>
      <c r="H7" s="145"/>
      <c r="L7" s="22"/>
    </row>
    <row r="8">
      <c r="B8" s="22"/>
      <c r="D8" s="145" t="s">
        <v>116</v>
      </c>
      <c r="L8" s="22"/>
    </row>
    <row r="9" s="1" customFormat="1" ht="16.5" customHeight="1">
      <c r="B9" s="22"/>
      <c r="E9" s="146" t="s">
        <v>117</v>
      </c>
      <c r="F9" s="1"/>
      <c r="G9" s="1"/>
      <c r="H9" s="1"/>
      <c r="L9" s="22"/>
    </row>
    <row r="10" s="1" customFormat="1" ht="12" customHeight="1">
      <c r="B10" s="22"/>
      <c r="D10" s="145" t="s">
        <v>118</v>
      </c>
      <c r="L10" s="22"/>
    </row>
    <row r="11" s="2" customFormat="1" ht="16.5" customHeight="1">
      <c r="A11" s="40"/>
      <c r="B11" s="46"/>
      <c r="C11" s="40"/>
      <c r="D11" s="40"/>
      <c r="E11" s="147" t="s">
        <v>1552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121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3. 8. 2021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5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29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1"/>
      <c r="B31" s="152"/>
      <c r="C31" s="151"/>
      <c r="D31" s="151"/>
      <c r="E31" s="153" t="s">
        <v>122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ROUND(J114,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46</v>
      </c>
      <c r="E37" s="145" t="s">
        <v>47</v>
      </c>
      <c r="F37" s="159">
        <f>ROUND((SUM(BE114:BE878)),  2)</f>
        <v>0</v>
      </c>
      <c r="G37" s="40"/>
      <c r="H37" s="40"/>
      <c r="I37" s="160">
        <v>0.20999999999999999</v>
      </c>
      <c r="J37" s="159">
        <f>ROUND(((SUM(BE114:BE878))*I37),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48</v>
      </c>
      <c r="F38" s="159">
        <f>ROUND((SUM(BF114:BF878)),  2)</f>
        <v>0</v>
      </c>
      <c r="G38" s="40"/>
      <c r="H38" s="40"/>
      <c r="I38" s="160">
        <v>0.14999999999999999</v>
      </c>
      <c r="J38" s="159">
        <f>ROUND(((SUM(BF114:BF878))*I38),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ROUND((SUM(BG114:BG878)),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50</v>
      </c>
      <c r="F40" s="159">
        <f>ROUND((SUM(BH114:BH878)),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51</v>
      </c>
      <c r="F41" s="159">
        <f>ROUND((SUM(BI114:BI878)),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123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Opravy bytových jednotek OŘ Brno - VB ŽST Třešť čp.503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116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117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1552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01 - Stavební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 Třešť</v>
      </c>
      <c r="G60" s="42"/>
      <c r="H60" s="42"/>
      <c r="I60" s="34" t="s">
        <v>23</v>
      </c>
      <c r="J60" s="74" t="str">
        <f>IF(J16="","",J16)</f>
        <v>3. 8. 2021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Správa železniční dopravní cesty</v>
      </c>
      <c r="G62" s="42"/>
      <c r="H62" s="42"/>
      <c r="I62" s="34" t="s">
        <v>33</v>
      </c>
      <c r="J62" s="38" t="str">
        <f>E25</f>
        <v>APREA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124</v>
      </c>
      <c r="D65" s="175"/>
      <c r="E65" s="175"/>
      <c r="F65" s="175"/>
      <c r="G65" s="175"/>
      <c r="H65" s="175"/>
      <c r="I65" s="175"/>
      <c r="J65" s="176" t="s">
        <v>125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J114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126</v>
      </c>
    </row>
    <row r="68" s="9" customFormat="1" ht="24.96" customHeight="1">
      <c r="A68" s="9"/>
      <c r="B68" s="178"/>
      <c r="C68" s="179"/>
      <c r="D68" s="180" t="s">
        <v>127</v>
      </c>
      <c r="E68" s="181"/>
      <c r="F68" s="181"/>
      <c r="G68" s="181"/>
      <c r="H68" s="181"/>
      <c r="I68" s="181"/>
      <c r="J68" s="182">
        <f>J115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128</v>
      </c>
      <c r="E69" s="186"/>
      <c r="F69" s="186"/>
      <c r="G69" s="186"/>
      <c r="H69" s="186"/>
      <c r="I69" s="186"/>
      <c r="J69" s="187">
        <f>J116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129</v>
      </c>
      <c r="E70" s="186"/>
      <c r="F70" s="186"/>
      <c r="G70" s="186"/>
      <c r="H70" s="186"/>
      <c r="I70" s="186"/>
      <c r="J70" s="187">
        <f>J177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130</v>
      </c>
      <c r="E71" s="186"/>
      <c r="F71" s="186"/>
      <c r="G71" s="186"/>
      <c r="H71" s="186"/>
      <c r="I71" s="186"/>
      <c r="J71" s="187">
        <f>J194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131</v>
      </c>
      <c r="E72" s="186"/>
      <c r="F72" s="186"/>
      <c r="G72" s="186"/>
      <c r="H72" s="186"/>
      <c r="I72" s="186"/>
      <c r="J72" s="187">
        <f>J214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6"/>
      <c r="D73" s="185" t="s">
        <v>132</v>
      </c>
      <c r="E73" s="186"/>
      <c r="F73" s="186"/>
      <c r="G73" s="186"/>
      <c r="H73" s="186"/>
      <c r="I73" s="186"/>
      <c r="J73" s="187">
        <f>J218</f>
        <v>0</v>
      </c>
      <c r="K73" s="126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6"/>
      <c r="D74" s="185" t="s">
        <v>133</v>
      </c>
      <c r="E74" s="186"/>
      <c r="F74" s="186"/>
      <c r="G74" s="186"/>
      <c r="H74" s="186"/>
      <c r="I74" s="186"/>
      <c r="J74" s="187">
        <f>J222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6"/>
      <c r="D75" s="185" t="s">
        <v>134</v>
      </c>
      <c r="E75" s="186"/>
      <c r="F75" s="186"/>
      <c r="G75" s="186"/>
      <c r="H75" s="186"/>
      <c r="I75" s="186"/>
      <c r="J75" s="187">
        <f>J340</f>
        <v>0</v>
      </c>
      <c r="K75" s="126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6"/>
      <c r="D76" s="185" t="s">
        <v>135</v>
      </c>
      <c r="E76" s="186"/>
      <c r="F76" s="186"/>
      <c r="G76" s="186"/>
      <c r="H76" s="186"/>
      <c r="I76" s="186"/>
      <c r="J76" s="187">
        <f>J350</f>
        <v>0</v>
      </c>
      <c r="K76" s="126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8"/>
      <c r="C77" s="179"/>
      <c r="D77" s="180" t="s">
        <v>136</v>
      </c>
      <c r="E77" s="181"/>
      <c r="F77" s="181"/>
      <c r="G77" s="181"/>
      <c r="H77" s="181"/>
      <c r="I77" s="181"/>
      <c r="J77" s="182">
        <f>J353</f>
        <v>0</v>
      </c>
      <c r="K77" s="179"/>
      <c r="L77" s="18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4"/>
      <c r="C78" s="126"/>
      <c r="D78" s="185" t="s">
        <v>1553</v>
      </c>
      <c r="E78" s="186"/>
      <c r="F78" s="186"/>
      <c r="G78" s="186"/>
      <c r="H78" s="186"/>
      <c r="I78" s="186"/>
      <c r="J78" s="187">
        <f>J354</f>
        <v>0</v>
      </c>
      <c r="K78" s="126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6"/>
      <c r="D79" s="185" t="s">
        <v>137</v>
      </c>
      <c r="E79" s="186"/>
      <c r="F79" s="186"/>
      <c r="G79" s="186"/>
      <c r="H79" s="186"/>
      <c r="I79" s="186"/>
      <c r="J79" s="187">
        <f>J369</f>
        <v>0</v>
      </c>
      <c r="K79" s="126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6"/>
      <c r="D80" s="185" t="s">
        <v>138</v>
      </c>
      <c r="E80" s="186"/>
      <c r="F80" s="186"/>
      <c r="G80" s="186"/>
      <c r="H80" s="186"/>
      <c r="I80" s="186"/>
      <c r="J80" s="187">
        <f>J446</f>
        <v>0</v>
      </c>
      <c r="K80" s="126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6"/>
      <c r="D81" s="185" t="s">
        <v>139</v>
      </c>
      <c r="E81" s="186"/>
      <c r="F81" s="186"/>
      <c r="G81" s="186"/>
      <c r="H81" s="186"/>
      <c r="I81" s="186"/>
      <c r="J81" s="187">
        <f>J490</f>
        <v>0</v>
      </c>
      <c r="K81" s="126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6"/>
      <c r="D82" s="185" t="s">
        <v>140</v>
      </c>
      <c r="E82" s="186"/>
      <c r="F82" s="186"/>
      <c r="G82" s="186"/>
      <c r="H82" s="186"/>
      <c r="I82" s="186"/>
      <c r="J82" s="187">
        <f>J574</f>
        <v>0</v>
      </c>
      <c r="K82" s="126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4"/>
      <c r="C83" s="126"/>
      <c r="D83" s="185" t="s">
        <v>141</v>
      </c>
      <c r="E83" s="186"/>
      <c r="F83" s="186"/>
      <c r="G83" s="186"/>
      <c r="H83" s="186"/>
      <c r="I83" s="186"/>
      <c r="J83" s="187">
        <f>J596</f>
        <v>0</v>
      </c>
      <c r="K83" s="126"/>
      <c r="L83" s="18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4"/>
      <c r="C84" s="126"/>
      <c r="D84" s="185" t="s">
        <v>142</v>
      </c>
      <c r="E84" s="186"/>
      <c r="F84" s="186"/>
      <c r="G84" s="186"/>
      <c r="H84" s="186"/>
      <c r="I84" s="186"/>
      <c r="J84" s="187">
        <f>J699</f>
        <v>0</v>
      </c>
      <c r="K84" s="126"/>
      <c r="L84" s="18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4"/>
      <c r="C85" s="126"/>
      <c r="D85" s="185" t="s">
        <v>143</v>
      </c>
      <c r="E85" s="186"/>
      <c r="F85" s="186"/>
      <c r="G85" s="186"/>
      <c r="H85" s="186"/>
      <c r="I85" s="186"/>
      <c r="J85" s="187">
        <f>J708</f>
        <v>0</v>
      </c>
      <c r="K85" s="126"/>
      <c r="L85" s="18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4"/>
      <c r="C86" s="126"/>
      <c r="D86" s="185" t="s">
        <v>144</v>
      </c>
      <c r="E86" s="186"/>
      <c r="F86" s="186"/>
      <c r="G86" s="186"/>
      <c r="H86" s="186"/>
      <c r="I86" s="186"/>
      <c r="J86" s="187">
        <f>J772</f>
        <v>0</v>
      </c>
      <c r="K86" s="126"/>
      <c r="L86" s="18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4"/>
      <c r="C87" s="126"/>
      <c r="D87" s="185" t="s">
        <v>145</v>
      </c>
      <c r="E87" s="186"/>
      <c r="F87" s="186"/>
      <c r="G87" s="186"/>
      <c r="H87" s="186"/>
      <c r="I87" s="186"/>
      <c r="J87" s="187">
        <f>J816</f>
        <v>0</v>
      </c>
      <c r="K87" s="126"/>
      <c r="L87" s="18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4"/>
      <c r="C88" s="126"/>
      <c r="D88" s="185" t="s">
        <v>146</v>
      </c>
      <c r="E88" s="186"/>
      <c r="F88" s="186"/>
      <c r="G88" s="186"/>
      <c r="H88" s="186"/>
      <c r="I88" s="186"/>
      <c r="J88" s="187">
        <f>J851</f>
        <v>0</v>
      </c>
      <c r="K88" s="126"/>
      <c r="L88" s="18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4"/>
      <c r="C89" s="126"/>
      <c r="D89" s="185" t="s">
        <v>147</v>
      </c>
      <c r="E89" s="186"/>
      <c r="F89" s="186"/>
      <c r="G89" s="186"/>
      <c r="H89" s="186"/>
      <c r="I89" s="186"/>
      <c r="J89" s="187">
        <f>J864</f>
        <v>0</v>
      </c>
      <c r="K89" s="126"/>
      <c r="L89" s="18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4"/>
      <c r="C90" s="126"/>
      <c r="D90" s="185" t="s">
        <v>148</v>
      </c>
      <c r="E90" s="186"/>
      <c r="F90" s="186"/>
      <c r="G90" s="186"/>
      <c r="H90" s="186"/>
      <c r="I90" s="186"/>
      <c r="J90" s="187">
        <f>J875</f>
        <v>0</v>
      </c>
      <c r="K90" s="126"/>
      <c r="L90" s="188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2" customFormat="1" ht="21.84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61"/>
      <c r="C92" s="62"/>
      <c r="D92" s="62"/>
      <c r="E92" s="62"/>
      <c r="F92" s="62"/>
      <c r="G92" s="62"/>
      <c r="H92" s="62"/>
      <c r="I92" s="62"/>
      <c r="J92" s="62"/>
      <c r="K92" s="6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6" s="2" customFormat="1" ht="6.96" customHeight="1">
      <c r="A96" s="40"/>
      <c r="B96" s="63"/>
      <c r="C96" s="64"/>
      <c r="D96" s="64"/>
      <c r="E96" s="64"/>
      <c r="F96" s="64"/>
      <c r="G96" s="64"/>
      <c r="H96" s="64"/>
      <c r="I96" s="64"/>
      <c r="J96" s="64"/>
      <c r="K96" s="64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24.96" customHeight="1">
      <c r="A97" s="40"/>
      <c r="B97" s="41"/>
      <c r="C97" s="25" t="s">
        <v>149</v>
      </c>
      <c r="D97" s="42"/>
      <c r="E97" s="42"/>
      <c r="F97" s="42"/>
      <c r="G97" s="42"/>
      <c r="H97" s="42"/>
      <c r="I97" s="42"/>
      <c r="J97" s="42"/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16</v>
      </c>
      <c r="D99" s="42"/>
      <c r="E99" s="42"/>
      <c r="F99" s="42"/>
      <c r="G99" s="42"/>
      <c r="H99" s="42"/>
      <c r="I99" s="42"/>
      <c r="J99" s="42"/>
      <c r="K99" s="42"/>
      <c r="L99" s="148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6.5" customHeight="1">
      <c r="A100" s="40"/>
      <c r="B100" s="41"/>
      <c r="C100" s="42"/>
      <c r="D100" s="42"/>
      <c r="E100" s="172" t="str">
        <f>E7</f>
        <v>Opravy bytových jednotek OŘ Brno - VB ŽST Třešť čp.503</v>
      </c>
      <c r="F100" s="34"/>
      <c r="G100" s="34"/>
      <c r="H100" s="34"/>
      <c r="I100" s="42"/>
      <c r="J100" s="42"/>
      <c r="K100" s="42"/>
      <c r="L100" s="148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" customFormat="1" ht="12" customHeight="1">
      <c r="B101" s="23"/>
      <c r="C101" s="34" t="s">
        <v>116</v>
      </c>
      <c r="D101" s="24"/>
      <c r="E101" s="24"/>
      <c r="F101" s="24"/>
      <c r="G101" s="24"/>
      <c r="H101" s="24"/>
      <c r="I101" s="24"/>
      <c r="J101" s="24"/>
      <c r="K101" s="24"/>
      <c r="L101" s="22"/>
    </row>
    <row r="102" s="1" customFormat="1" ht="16.5" customHeight="1">
      <c r="B102" s="23"/>
      <c r="C102" s="24"/>
      <c r="D102" s="24"/>
      <c r="E102" s="172" t="s">
        <v>117</v>
      </c>
      <c r="F102" s="24"/>
      <c r="G102" s="24"/>
      <c r="H102" s="24"/>
      <c r="I102" s="24"/>
      <c r="J102" s="24"/>
      <c r="K102" s="24"/>
      <c r="L102" s="22"/>
    </row>
    <row r="103" s="1" customFormat="1" ht="12" customHeight="1">
      <c r="B103" s="23"/>
      <c r="C103" s="34" t="s">
        <v>118</v>
      </c>
      <c r="D103" s="24"/>
      <c r="E103" s="24"/>
      <c r="F103" s="24"/>
      <c r="G103" s="24"/>
      <c r="H103" s="24"/>
      <c r="I103" s="24"/>
      <c r="J103" s="24"/>
      <c r="K103" s="24"/>
      <c r="L103" s="22"/>
    </row>
    <row r="104" s="2" customFormat="1" ht="16.5" customHeight="1">
      <c r="A104" s="40"/>
      <c r="B104" s="41"/>
      <c r="C104" s="42"/>
      <c r="D104" s="42"/>
      <c r="E104" s="173" t="s">
        <v>1552</v>
      </c>
      <c r="F104" s="42"/>
      <c r="G104" s="42"/>
      <c r="H104" s="42"/>
      <c r="I104" s="42"/>
      <c r="J104" s="42"/>
      <c r="K104" s="42"/>
      <c r="L104" s="148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2" customHeight="1">
      <c r="A105" s="40"/>
      <c r="B105" s="41"/>
      <c r="C105" s="34" t="s">
        <v>120</v>
      </c>
      <c r="D105" s="42"/>
      <c r="E105" s="42"/>
      <c r="F105" s="42"/>
      <c r="G105" s="42"/>
      <c r="H105" s="42"/>
      <c r="I105" s="42"/>
      <c r="J105" s="42"/>
      <c r="K105" s="42"/>
      <c r="L105" s="148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6.5" customHeight="1">
      <c r="A106" s="40"/>
      <c r="B106" s="41"/>
      <c r="C106" s="42"/>
      <c r="D106" s="42"/>
      <c r="E106" s="71" t="str">
        <f>E13</f>
        <v>01 - Stavební část</v>
      </c>
      <c r="F106" s="42"/>
      <c r="G106" s="42"/>
      <c r="H106" s="42"/>
      <c r="I106" s="42"/>
      <c r="J106" s="42"/>
      <c r="K106" s="42"/>
      <c r="L106" s="148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148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4" t="s">
        <v>21</v>
      </c>
      <c r="D108" s="42"/>
      <c r="E108" s="42"/>
      <c r="F108" s="29" t="str">
        <f>F16</f>
        <v xml:space="preserve"> Třešť</v>
      </c>
      <c r="G108" s="42"/>
      <c r="H108" s="42"/>
      <c r="I108" s="34" t="s">
        <v>23</v>
      </c>
      <c r="J108" s="74" t="str">
        <f>IF(J16="","",J16)</f>
        <v>3. 8. 2021</v>
      </c>
      <c r="K108" s="42"/>
      <c r="L108" s="148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148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5.15" customHeight="1">
      <c r="A110" s="40"/>
      <c r="B110" s="41"/>
      <c r="C110" s="34" t="s">
        <v>25</v>
      </c>
      <c r="D110" s="42"/>
      <c r="E110" s="42"/>
      <c r="F110" s="29" t="str">
        <f>E19</f>
        <v>Správa železniční dopravní cesty</v>
      </c>
      <c r="G110" s="42"/>
      <c r="H110" s="42"/>
      <c r="I110" s="34" t="s">
        <v>33</v>
      </c>
      <c r="J110" s="38" t="str">
        <f>E25</f>
        <v>APREA s.r.o.</v>
      </c>
      <c r="K110" s="42"/>
      <c r="L110" s="148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5.15" customHeight="1">
      <c r="A111" s="40"/>
      <c r="B111" s="41"/>
      <c r="C111" s="34" t="s">
        <v>31</v>
      </c>
      <c r="D111" s="42"/>
      <c r="E111" s="42"/>
      <c r="F111" s="29" t="str">
        <f>IF(E22="","",E22)</f>
        <v>Vyplň údaj</v>
      </c>
      <c r="G111" s="42"/>
      <c r="H111" s="42"/>
      <c r="I111" s="34" t="s">
        <v>38</v>
      </c>
      <c r="J111" s="38" t="str">
        <f>E28</f>
        <v xml:space="preserve"> </v>
      </c>
      <c r="K111" s="42"/>
      <c r="L111" s="148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0.32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148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11" customFormat="1" ht="29.28" customHeight="1">
      <c r="A113" s="189"/>
      <c r="B113" s="190"/>
      <c r="C113" s="191" t="s">
        <v>150</v>
      </c>
      <c r="D113" s="192" t="s">
        <v>61</v>
      </c>
      <c r="E113" s="192" t="s">
        <v>57</v>
      </c>
      <c r="F113" s="192" t="s">
        <v>58</v>
      </c>
      <c r="G113" s="192" t="s">
        <v>151</v>
      </c>
      <c r="H113" s="192" t="s">
        <v>152</v>
      </c>
      <c r="I113" s="192" t="s">
        <v>153</v>
      </c>
      <c r="J113" s="192" t="s">
        <v>125</v>
      </c>
      <c r="K113" s="193" t="s">
        <v>154</v>
      </c>
      <c r="L113" s="194"/>
      <c r="M113" s="94" t="s">
        <v>19</v>
      </c>
      <c r="N113" s="95" t="s">
        <v>46</v>
      </c>
      <c r="O113" s="95" t="s">
        <v>155</v>
      </c>
      <c r="P113" s="95" t="s">
        <v>156</v>
      </c>
      <c r="Q113" s="95" t="s">
        <v>157</v>
      </c>
      <c r="R113" s="95" t="s">
        <v>158</v>
      </c>
      <c r="S113" s="95" t="s">
        <v>159</v>
      </c>
      <c r="T113" s="96" t="s">
        <v>160</v>
      </c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</row>
    <row r="114" s="2" customFormat="1" ht="22.8" customHeight="1">
      <c r="A114" s="40"/>
      <c r="B114" s="41"/>
      <c r="C114" s="101" t="s">
        <v>161</v>
      </c>
      <c r="D114" s="42"/>
      <c r="E114" s="42"/>
      <c r="F114" s="42"/>
      <c r="G114" s="42"/>
      <c r="H114" s="42"/>
      <c r="I114" s="42"/>
      <c r="J114" s="195">
        <f>BK114</f>
        <v>0</v>
      </c>
      <c r="K114" s="42"/>
      <c r="L114" s="46"/>
      <c r="M114" s="97"/>
      <c r="N114" s="196"/>
      <c r="O114" s="98"/>
      <c r="P114" s="197">
        <f>P115+P353</f>
        <v>0</v>
      </c>
      <c r="Q114" s="98"/>
      <c r="R114" s="197">
        <f>R115+R353</f>
        <v>28.792097210000001</v>
      </c>
      <c r="S114" s="98"/>
      <c r="T114" s="198">
        <f>T115+T353</f>
        <v>73.172139699999988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75</v>
      </c>
      <c r="AU114" s="19" t="s">
        <v>126</v>
      </c>
      <c r="BK114" s="199">
        <f>BK115+BK353</f>
        <v>0</v>
      </c>
    </row>
    <row r="115" s="12" customFormat="1" ht="25.92" customHeight="1">
      <c r="A115" s="12"/>
      <c r="B115" s="200"/>
      <c r="C115" s="201"/>
      <c r="D115" s="202" t="s">
        <v>75</v>
      </c>
      <c r="E115" s="203" t="s">
        <v>162</v>
      </c>
      <c r="F115" s="203" t="s">
        <v>163</v>
      </c>
      <c r="G115" s="201"/>
      <c r="H115" s="201"/>
      <c r="I115" s="204"/>
      <c r="J115" s="205">
        <f>BK115</f>
        <v>0</v>
      </c>
      <c r="K115" s="201"/>
      <c r="L115" s="206"/>
      <c r="M115" s="207"/>
      <c r="N115" s="208"/>
      <c r="O115" s="208"/>
      <c r="P115" s="209">
        <f>P116+P177+P194+P214+P218+P222+P340+P350</f>
        <v>0</v>
      </c>
      <c r="Q115" s="208"/>
      <c r="R115" s="209">
        <f>R116+R177+R194+R214+R218+R222+R340+R350</f>
        <v>6.5737489699999996</v>
      </c>
      <c r="S115" s="208"/>
      <c r="T115" s="210">
        <f>T116+T177+T194+T214+T218+T222+T340+T350</f>
        <v>56.136649999999996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1" t="s">
        <v>83</v>
      </c>
      <c r="AT115" s="212" t="s">
        <v>75</v>
      </c>
      <c r="AU115" s="212" t="s">
        <v>76</v>
      </c>
      <c r="AY115" s="211" t="s">
        <v>164</v>
      </c>
      <c r="BK115" s="213">
        <f>BK116+BK177+BK194+BK214+BK218+BK222+BK340+BK350</f>
        <v>0</v>
      </c>
    </row>
    <row r="116" s="12" customFormat="1" ht="22.8" customHeight="1">
      <c r="A116" s="12"/>
      <c r="B116" s="200"/>
      <c r="C116" s="201"/>
      <c r="D116" s="202" t="s">
        <v>75</v>
      </c>
      <c r="E116" s="214" t="s">
        <v>165</v>
      </c>
      <c r="F116" s="214" t="s">
        <v>166</v>
      </c>
      <c r="G116" s="201"/>
      <c r="H116" s="201"/>
      <c r="I116" s="204"/>
      <c r="J116" s="215">
        <f>BK116</f>
        <v>0</v>
      </c>
      <c r="K116" s="201"/>
      <c r="L116" s="206"/>
      <c r="M116" s="207"/>
      <c r="N116" s="208"/>
      <c r="O116" s="208"/>
      <c r="P116" s="209">
        <f>SUM(P117:P176)</f>
        <v>0</v>
      </c>
      <c r="Q116" s="208"/>
      <c r="R116" s="209">
        <f>SUM(R117:R176)</f>
        <v>5.0462179000000003</v>
      </c>
      <c r="S116" s="208"/>
      <c r="T116" s="210">
        <f>SUM(T117:T176)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1" t="s">
        <v>83</v>
      </c>
      <c r="AT116" s="212" t="s">
        <v>75</v>
      </c>
      <c r="AU116" s="212" t="s">
        <v>83</v>
      </c>
      <c r="AY116" s="211" t="s">
        <v>164</v>
      </c>
      <c r="BK116" s="213">
        <f>SUM(BK117:BK176)</f>
        <v>0</v>
      </c>
    </row>
    <row r="117" s="2" customFormat="1" ht="33" customHeight="1">
      <c r="A117" s="40"/>
      <c r="B117" s="41"/>
      <c r="C117" s="216" t="s">
        <v>83</v>
      </c>
      <c r="D117" s="216" t="s">
        <v>167</v>
      </c>
      <c r="E117" s="217" t="s">
        <v>168</v>
      </c>
      <c r="F117" s="218" t="s">
        <v>169</v>
      </c>
      <c r="G117" s="219" t="s">
        <v>170</v>
      </c>
      <c r="H117" s="220">
        <v>205.732</v>
      </c>
      <c r="I117" s="221"/>
      <c r="J117" s="222">
        <f>ROUND(I117*H117,2)</f>
        <v>0</v>
      </c>
      <c r="K117" s="218" t="s">
        <v>171</v>
      </c>
      <c r="L117" s="46"/>
      <c r="M117" s="223" t="s">
        <v>19</v>
      </c>
      <c r="N117" s="224" t="s">
        <v>48</v>
      </c>
      <c r="O117" s="86"/>
      <c r="P117" s="225">
        <f>O117*H117</f>
        <v>0</v>
      </c>
      <c r="Q117" s="225">
        <v>0.0073499999999999998</v>
      </c>
      <c r="R117" s="225">
        <f>Q117*H117</f>
        <v>1.5121301999999999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172</v>
      </c>
      <c r="AT117" s="227" t="s">
        <v>167</v>
      </c>
      <c r="AU117" s="227" t="s">
        <v>88</v>
      </c>
      <c r="AY117" s="19" t="s">
        <v>164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88</v>
      </c>
      <c r="BK117" s="228">
        <f>ROUND(I117*H117,2)</f>
        <v>0</v>
      </c>
      <c r="BL117" s="19" t="s">
        <v>172</v>
      </c>
      <c r="BM117" s="227" t="s">
        <v>1554</v>
      </c>
    </row>
    <row r="118" s="2" customFormat="1">
      <c r="A118" s="40"/>
      <c r="B118" s="41"/>
      <c r="C118" s="42"/>
      <c r="D118" s="229" t="s">
        <v>174</v>
      </c>
      <c r="E118" s="42"/>
      <c r="F118" s="230" t="s">
        <v>175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174</v>
      </c>
      <c r="AU118" s="19" t="s">
        <v>88</v>
      </c>
    </row>
    <row r="119" s="13" customFormat="1">
      <c r="A119" s="13"/>
      <c r="B119" s="234"/>
      <c r="C119" s="235"/>
      <c r="D119" s="236" t="s">
        <v>176</v>
      </c>
      <c r="E119" s="237" t="s">
        <v>19</v>
      </c>
      <c r="F119" s="238" t="s">
        <v>1555</v>
      </c>
      <c r="G119" s="235"/>
      <c r="H119" s="239">
        <v>205.732</v>
      </c>
      <c r="I119" s="240"/>
      <c r="J119" s="235"/>
      <c r="K119" s="235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176</v>
      </c>
      <c r="AU119" s="245" t="s">
        <v>88</v>
      </c>
      <c r="AV119" s="13" t="s">
        <v>88</v>
      </c>
      <c r="AW119" s="13" t="s">
        <v>37</v>
      </c>
      <c r="AX119" s="13" t="s">
        <v>83</v>
      </c>
      <c r="AY119" s="245" t="s">
        <v>164</v>
      </c>
    </row>
    <row r="120" s="2" customFormat="1" ht="37.8" customHeight="1">
      <c r="A120" s="40"/>
      <c r="B120" s="41"/>
      <c r="C120" s="216" t="s">
        <v>88</v>
      </c>
      <c r="D120" s="216" t="s">
        <v>167</v>
      </c>
      <c r="E120" s="217" t="s">
        <v>178</v>
      </c>
      <c r="F120" s="218" t="s">
        <v>179</v>
      </c>
      <c r="G120" s="219" t="s">
        <v>170</v>
      </c>
      <c r="H120" s="220">
        <v>31.021999999999998</v>
      </c>
      <c r="I120" s="221"/>
      <c r="J120" s="222">
        <f>ROUND(I120*H120,2)</f>
        <v>0</v>
      </c>
      <c r="K120" s="218" t="s">
        <v>171</v>
      </c>
      <c r="L120" s="46"/>
      <c r="M120" s="223" t="s">
        <v>19</v>
      </c>
      <c r="N120" s="224" t="s">
        <v>48</v>
      </c>
      <c r="O120" s="86"/>
      <c r="P120" s="225">
        <f>O120*H120</f>
        <v>0</v>
      </c>
      <c r="Q120" s="225">
        <v>0.0147</v>
      </c>
      <c r="R120" s="225">
        <f>Q120*H120</f>
        <v>0.45602339999999997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172</v>
      </c>
      <c r="AT120" s="227" t="s">
        <v>167</v>
      </c>
      <c r="AU120" s="227" t="s">
        <v>88</v>
      </c>
      <c r="AY120" s="19" t="s">
        <v>164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88</v>
      </c>
      <c r="BK120" s="228">
        <f>ROUND(I120*H120,2)</f>
        <v>0</v>
      </c>
      <c r="BL120" s="19" t="s">
        <v>172</v>
      </c>
      <c r="BM120" s="227" t="s">
        <v>1556</v>
      </c>
    </row>
    <row r="121" s="2" customFormat="1">
      <c r="A121" s="40"/>
      <c r="B121" s="41"/>
      <c r="C121" s="42"/>
      <c r="D121" s="229" t="s">
        <v>174</v>
      </c>
      <c r="E121" s="42"/>
      <c r="F121" s="230" t="s">
        <v>181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174</v>
      </c>
      <c r="AU121" s="19" t="s">
        <v>88</v>
      </c>
    </row>
    <row r="122" s="14" customFormat="1">
      <c r="A122" s="14"/>
      <c r="B122" s="246"/>
      <c r="C122" s="247"/>
      <c r="D122" s="236" t="s">
        <v>176</v>
      </c>
      <c r="E122" s="248" t="s">
        <v>19</v>
      </c>
      <c r="F122" s="249" t="s">
        <v>182</v>
      </c>
      <c r="G122" s="247"/>
      <c r="H122" s="248" t="s">
        <v>19</v>
      </c>
      <c r="I122" s="250"/>
      <c r="J122" s="247"/>
      <c r="K122" s="247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176</v>
      </c>
      <c r="AU122" s="255" t="s">
        <v>88</v>
      </c>
      <c r="AV122" s="14" t="s">
        <v>83</v>
      </c>
      <c r="AW122" s="14" t="s">
        <v>37</v>
      </c>
      <c r="AX122" s="14" t="s">
        <v>76</v>
      </c>
      <c r="AY122" s="255" t="s">
        <v>164</v>
      </c>
    </row>
    <row r="123" s="13" customFormat="1">
      <c r="A123" s="13"/>
      <c r="B123" s="234"/>
      <c r="C123" s="235"/>
      <c r="D123" s="236" t="s">
        <v>176</v>
      </c>
      <c r="E123" s="237" t="s">
        <v>19</v>
      </c>
      <c r="F123" s="238" t="s">
        <v>1557</v>
      </c>
      <c r="G123" s="235"/>
      <c r="H123" s="239">
        <v>1.8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176</v>
      </c>
      <c r="AU123" s="245" t="s">
        <v>88</v>
      </c>
      <c r="AV123" s="13" t="s">
        <v>88</v>
      </c>
      <c r="AW123" s="13" t="s">
        <v>37</v>
      </c>
      <c r="AX123" s="13" t="s">
        <v>76</v>
      </c>
      <c r="AY123" s="245" t="s">
        <v>164</v>
      </c>
    </row>
    <row r="124" s="13" customFormat="1">
      <c r="A124" s="13"/>
      <c r="B124" s="234"/>
      <c r="C124" s="235"/>
      <c r="D124" s="236" t="s">
        <v>176</v>
      </c>
      <c r="E124" s="237" t="s">
        <v>19</v>
      </c>
      <c r="F124" s="238" t="s">
        <v>1558</v>
      </c>
      <c r="G124" s="235"/>
      <c r="H124" s="239">
        <v>29.739999999999998</v>
      </c>
      <c r="I124" s="240"/>
      <c r="J124" s="235"/>
      <c r="K124" s="235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176</v>
      </c>
      <c r="AU124" s="245" t="s">
        <v>88</v>
      </c>
      <c r="AV124" s="13" t="s">
        <v>88</v>
      </c>
      <c r="AW124" s="13" t="s">
        <v>37</v>
      </c>
      <c r="AX124" s="13" t="s">
        <v>76</v>
      </c>
      <c r="AY124" s="245" t="s">
        <v>164</v>
      </c>
    </row>
    <row r="125" s="13" customFormat="1">
      <c r="A125" s="13"/>
      <c r="B125" s="234"/>
      <c r="C125" s="235"/>
      <c r="D125" s="236" t="s">
        <v>176</v>
      </c>
      <c r="E125" s="237" t="s">
        <v>19</v>
      </c>
      <c r="F125" s="238" t="s">
        <v>1559</v>
      </c>
      <c r="G125" s="235"/>
      <c r="H125" s="239">
        <v>-0.51800000000000002</v>
      </c>
      <c r="I125" s="240"/>
      <c r="J125" s="235"/>
      <c r="K125" s="235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176</v>
      </c>
      <c r="AU125" s="245" t="s">
        <v>88</v>
      </c>
      <c r="AV125" s="13" t="s">
        <v>88</v>
      </c>
      <c r="AW125" s="13" t="s">
        <v>37</v>
      </c>
      <c r="AX125" s="13" t="s">
        <v>76</v>
      </c>
      <c r="AY125" s="245" t="s">
        <v>164</v>
      </c>
    </row>
    <row r="126" s="15" customFormat="1">
      <c r="A126" s="15"/>
      <c r="B126" s="256"/>
      <c r="C126" s="257"/>
      <c r="D126" s="236" t="s">
        <v>176</v>
      </c>
      <c r="E126" s="258" t="s">
        <v>19</v>
      </c>
      <c r="F126" s="259" t="s">
        <v>185</v>
      </c>
      <c r="G126" s="257"/>
      <c r="H126" s="260">
        <v>31.021999999999998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6" t="s">
        <v>176</v>
      </c>
      <c r="AU126" s="266" t="s">
        <v>88</v>
      </c>
      <c r="AV126" s="15" t="s">
        <v>172</v>
      </c>
      <c r="AW126" s="15" t="s">
        <v>37</v>
      </c>
      <c r="AX126" s="15" t="s">
        <v>83</v>
      </c>
      <c r="AY126" s="266" t="s">
        <v>164</v>
      </c>
    </row>
    <row r="127" s="2" customFormat="1" ht="44.25" customHeight="1">
      <c r="A127" s="40"/>
      <c r="B127" s="41"/>
      <c r="C127" s="216" t="s">
        <v>93</v>
      </c>
      <c r="D127" s="216" t="s">
        <v>167</v>
      </c>
      <c r="E127" s="217" t="s">
        <v>186</v>
      </c>
      <c r="F127" s="218" t="s">
        <v>187</v>
      </c>
      <c r="G127" s="219" t="s">
        <v>170</v>
      </c>
      <c r="H127" s="220">
        <v>174.71000000000001</v>
      </c>
      <c r="I127" s="221"/>
      <c r="J127" s="222">
        <f>ROUND(I127*H127,2)</f>
        <v>0</v>
      </c>
      <c r="K127" s="218" t="s">
        <v>171</v>
      </c>
      <c r="L127" s="46"/>
      <c r="M127" s="223" t="s">
        <v>19</v>
      </c>
      <c r="N127" s="224" t="s">
        <v>48</v>
      </c>
      <c r="O127" s="86"/>
      <c r="P127" s="225">
        <f>O127*H127</f>
        <v>0</v>
      </c>
      <c r="Q127" s="225">
        <v>0.017330000000000002</v>
      </c>
      <c r="R127" s="225">
        <f>Q127*H127</f>
        <v>3.0277243000000005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172</v>
      </c>
      <c r="AT127" s="227" t="s">
        <v>167</v>
      </c>
      <c r="AU127" s="227" t="s">
        <v>88</v>
      </c>
      <c r="AY127" s="19" t="s">
        <v>164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88</v>
      </c>
      <c r="BK127" s="228">
        <f>ROUND(I127*H127,2)</f>
        <v>0</v>
      </c>
      <c r="BL127" s="19" t="s">
        <v>172</v>
      </c>
      <c r="BM127" s="227" t="s">
        <v>1560</v>
      </c>
    </row>
    <row r="128" s="2" customFormat="1">
      <c r="A128" s="40"/>
      <c r="B128" s="41"/>
      <c r="C128" s="42"/>
      <c r="D128" s="229" t="s">
        <v>174</v>
      </c>
      <c r="E128" s="42"/>
      <c r="F128" s="230" t="s">
        <v>189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174</v>
      </c>
      <c r="AU128" s="19" t="s">
        <v>88</v>
      </c>
    </row>
    <row r="129" s="13" customFormat="1">
      <c r="A129" s="13"/>
      <c r="B129" s="234"/>
      <c r="C129" s="235"/>
      <c r="D129" s="236" t="s">
        <v>176</v>
      </c>
      <c r="E129" s="237" t="s">
        <v>19</v>
      </c>
      <c r="F129" s="238" t="s">
        <v>1561</v>
      </c>
      <c r="G129" s="235"/>
      <c r="H129" s="239">
        <v>48.256999999999998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176</v>
      </c>
      <c r="AU129" s="245" t="s">
        <v>88</v>
      </c>
      <c r="AV129" s="13" t="s">
        <v>88</v>
      </c>
      <c r="AW129" s="13" t="s">
        <v>37</v>
      </c>
      <c r="AX129" s="13" t="s">
        <v>76</v>
      </c>
      <c r="AY129" s="245" t="s">
        <v>164</v>
      </c>
    </row>
    <row r="130" s="13" customFormat="1">
      <c r="A130" s="13"/>
      <c r="B130" s="234"/>
      <c r="C130" s="235"/>
      <c r="D130" s="236" t="s">
        <v>176</v>
      </c>
      <c r="E130" s="237" t="s">
        <v>19</v>
      </c>
      <c r="F130" s="238" t="s">
        <v>1562</v>
      </c>
      <c r="G130" s="235"/>
      <c r="H130" s="239">
        <v>-2.0499999999999998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176</v>
      </c>
      <c r="AU130" s="245" t="s">
        <v>88</v>
      </c>
      <c r="AV130" s="13" t="s">
        <v>88</v>
      </c>
      <c r="AW130" s="13" t="s">
        <v>37</v>
      </c>
      <c r="AX130" s="13" t="s">
        <v>76</v>
      </c>
      <c r="AY130" s="245" t="s">
        <v>164</v>
      </c>
    </row>
    <row r="131" s="13" customFormat="1">
      <c r="A131" s="13"/>
      <c r="B131" s="234"/>
      <c r="C131" s="235"/>
      <c r="D131" s="236" t="s">
        <v>176</v>
      </c>
      <c r="E131" s="237" t="s">
        <v>19</v>
      </c>
      <c r="F131" s="238" t="s">
        <v>1563</v>
      </c>
      <c r="G131" s="235"/>
      <c r="H131" s="239">
        <v>-2.9140000000000001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176</v>
      </c>
      <c r="AU131" s="245" t="s">
        <v>88</v>
      </c>
      <c r="AV131" s="13" t="s">
        <v>88</v>
      </c>
      <c r="AW131" s="13" t="s">
        <v>37</v>
      </c>
      <c r="AX131" s="13" t="s">
        <v>76</v>
      </c>
      <c r="AY131" s="245" t="s">
        <v>164</v>
      </c>
    </row>
    <row r="132" s="13" customFormat="1">
      <c r="A132" s="13"/>
      <c r="B132" s="234"/>
      <c r="C132" s="235"/>
      <c r="D132" s="236" t="s">
        <v>176</v>
      </c>
      <c r="E132" s="237" t="s">
        <v>19</v>
      </c>
      <c r="F132" s="238" t="s">
        <v>1564</v>
      </c>
      <c r="G132" s="235"/>
      <c r="H132" s="239">
        <v>1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176</v>
      </c>
      <c r="AU132" s="245" t="s">
        <v>88</v>
      </c>
      <c r="AV132" s="13" t="s">
        <v>88</v>
      </c>
      <c r="AW132" s="13" t="s">
        <v>37</v>
      </c>
      <c r="AX132" s="13" t="s">
        <v>76</v>
      </c>
      <c r="AY132" s="245" t="s">
        <v>164</v>
      </c>
    </row>
    <row r="133" s="13" customFormat="1">
      <c r="A133" s="13"/>
      <c r="B133" s="234"/>
      <c r="C133" s="235"/>
      <c r="D133" s="236" t="s">
        <v>176</v>
      </c>
      <c r="E133" s="237" t="s">
        <v>19</v>
      </c>
      <c r="F133" s="238" t="s">
        <v>1565</v>
      </c>
      <c r="G133" s="235"/>
      <c r="H133" s="239">
        <v>24.103000000000002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176</v>
      </c>
      <c r="AU133" s="245" t="s">
        <v>88</v>
      </c>
      <c r="AV133" s="13" t="s">
        <v>88</v>
      </c>
      <c r="AW133" s="13" t="s">
        <v>37</v>
      </c>
      <c r="AX133" s="13" t="s">
        <v>76</v>
      </c>
      <c r="AY133" s="245" t="s">
        <v>164</v>
      </c>
    </row>
    <row r="134" s="13" customFormat="1">
      <c r="A134" s="13"/>
      <c r="B134" s="234"/>
      <c r="C134" s="235"/>
      <c r="D134" s="236" t="s">
        <v>176</v>
      </c>
      <c r="E134" s="237" t="s">
        <v>19</v>
      </c>
      <c r="F134" s="238" t="s">
        <v>1566</v>
      </c>
      <c r="G134" s="235"/>
      <c r="H134" s="239">
        <v>11.368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176</v>
      </c>
      <c r="AU134" s="245" t="s">
        <v>88</v>
      </c>
      <c r="AV134" s="13" t="s">
        <v>88</v>
      </c>
      <c r="AW134" s="13" t="s">
        <v>37</v>
      </c>
      <c r="AX134" s="13" t="s">
        <v>76</v>
      </c>
      <c r="AY134" s="245" t="s">
        <v>164</v>
      </c>
    </row>
    <row r="135" s="13" customFormat="1">
      <c r="A135" s="13"/>
      <c r="B135" s="234"/>
      <c r="C135" s="235"/>
      <c r="D135" s="236" t="s">
        <v>176</v>
      </c>
      <c r="E135" s="237" t="s">
        <v>19</v>
      </c>
      <c r="F135" s="238" t="s">
        <v>1567</v>
      </c>
      <c r="G135" s="235"/>
      <c r="H135" s="239">
        <v>10.539999999999999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176</v>
      </c>
      <c r="AU135" s="245" t="s">
        <v>88</v>
      </c>
      <c r="AV135" s="13" t="s">
        <v>88</v>
      </c>
      <c r="AW135" s="13" t="s">
        <v>37</v>
      </c>
      <c r="AX135" s="13" t="s">
        <v>76</v>
      </c>
      <c r="AY135" s="245" t="s">
        <v>164</v>
      </c>
    </row>
    <row r="136" s="13" customFormat="1">
      <c r="A136" s="13"/>
      <c r="B136" s="234"/>
      <c r="C136" s="235"/>
      <c r="D136" s="236" t="s">
        <v>176</v>
      </c>
      <c r="E136" s="237" t="s">
        <v>19</v>
      </c>
      <c r="F136" s="238" t="s">
        <v>1568</v>
      </c>
      <c r="G136" s="235"/>
      <c r="H136" s="239">
        <v>-2.8679999999999999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176</v>
      </c>
      <c r="AU136" s="245" t="s">
        <v>88</v>
      </c>
      <c r="AV136" s="13" t="s">
        <v>88</v>
      </c>
      <c r="AW136" s="13" t="s">
        <v>37</v>
      </c>
      <c r="AX136" s="13" t="s">
        <v>76</v>
      </c>
      <c r="AY136" s="245" t="s">
        <v>164</v>
      </c>
    </row>
    <row r="137" s="13" customFormat="1">
      <c r="A137" s="13"/>
      <c r="B137" s="234"/>
      <c r="C137" s="235"/>
      <c r="D137" s="236" t="s">
        <v>176</v>
      </c>
      <c r="E137" s="237" t="s">
        <v>19</v>
      </c>
      <c r="F137" s="238" t="s">
        <v>1569</v>
      </c>
      <c r="G137" s="235"/>
      <c r="H137" s="239">
        <v>0.98999999999999999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176</v>
      </c>
      <c r="AU137" s="245" t="s">
        <v>88</v>
      </c>
      <c r="AV137" s="13" t="s">
        <v>88</v>
      </c>
      <c r="AW137" s="13" t="s">
        <v>37</v>
      </c>
      <c r="AX137" s="13" t="s">
        <v>76</v>
      </c>
      <c r="AY137" s="245" t="s">
        <v>164</v>
      </c>
    </row>
    <row r="138" s="13" customFormat="1">
      <c r="A138" s="13"/>
      <c r="B138" s="234"/>
      <c r="C138" s="235"/>
      <c r="D138" s="236" t="s">
        <v>176</v>
      </c>
      <c r="E138" s="237" t="s">
        <v>19</v>
      </c>
      <c r="F138" s="238" t="s">
        <v>1570</v>
      </c>
      <c r="G138" s="235"/>
      <c r="H138" s="239">
        <v>-0.749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176</v>
      </c>
      <c r="AU138" s="245" t="s">
        <v>88</v>
      </c>
      <c r="AV138" s="13" t="s">
        <v>88</v>
      </c>
      <c r="AW138" s="13" t="s">
        <v>37</v>
      </c>
      <c r="AX138" s="13" t="s">
        <v>76</v>
      </c>
      <c r="AY138" s="245" t="s">
        <v>164</v>
      </c>
    </row>
    <row r="139" s="13" customFormat="1">
      <c r="A139" s="13"/>
      <c r="B139" s="234"/>
      <c r="C139" s="235"/>
      <c r="D139" s="236" t="s">
        <v>176</v>
      </c>
      <c r="E139" s="237" t="s">
        <v>19</v>
      </c>
      <c r="F139" s="238" t="s">
        <v>1571</v>
      </c>
      <c r="G139" s="235"/>
      <c r="H139" s="239">
        <v>0.81599999999999995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176</v>
      </c>
      <c r="AU139" s="245" t="s">
        <v>88</v>
      </c>
      <c r="AV139" s="13" t="s">
        <v>88</v>
      </c>
      <c r="AW139" s="13" t="s">
        <v>37</v>
      </c>
      <c r="AX139" s="13" t="s">
        <v>76</v>
      </c>
      <c r="AY139" s="245" t="s">
        <v>164</v>
      </c>
    </row>
    <row r="140" s="13" customFormat="1">
      <c r="A140" s="13"/>
      <c r="B140" s="234"/>
      <c r="C140" s="235"/>
      <c r="D140" s="236" t="s">
        <v>176</v>
      </c>
      <c r="E140" s="237" t="s">
        <v>19</v>
      </c>
      <c r="F140" s="238" t="s">
        <v>1572</v>
      </c>
      <c r="G140" s="235"/>
      <c r="H140" s="239">
        <v>39.926000000000002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176</v>
      </c>
      <c r="AU140" s="245" t="s">
        <v>88</v>
      </c>
      <c r="AV140" s="13" t="s">
        <v>88</v>
      </c>
      <c r="AW140" s="13" t="s">
        <v>37</v>
      </c>
      <c r="AX140" s="13" t="s">
        <v>76</v>
      </c>
      <c r="AY140" s="245" t="s">
        <v>164</v>
      </c>
    </row>
    <row r="141" s="13" customFormat="1">
      <c r="A141" s="13"/>
      <c r="B141" s="234"/>
      <c r="C141" s="235"/>
      <c r="D141" s="236" t="s">
        <v>176</v>
      </c>
      <c r="E141" s="237" t="s">
        <v>19</v>
      </c>
      <c r="F141" s="238" t="s">
        <v>1573</v>
      </c>
      <c r="G141" s="235"/>
      <c r="H141" s="239">
        <v>6.7640000000000002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176</v>
      </c>
      <c r="AU141" s="245" t="s">
        <v>88</v>
      </c>
      <c r="AV141" s="13" t="s">
        <v>88</v>
      </c>
      <c r="AW141" s="13" t="s">
        <v>37</v>
      </c>
      <c r="AX141" s="13" t="s">
        <v>76</v>
      </c>
      <c r="AY141" s="245" t="s">
        <v>164</v>
      </c>
    </row>
    <row r="142" s="13" customFormat="1">
      <c r="A142" s="13"/>
      <c r="B142" s="234"/>
      <c r="C142" s="235"/>
      <c r="D142" s="236" t="s">
        <v>176</v>
      </c>
      <c r="E142" s="237" t="s">
        <v>19</v>
      </c>
      <c r="F142" s="238" t="s">
        <v>1574</v>
      </c>
      <c r="G142" s="235"/>
      <c r="H142" s="239">
        <v>-4.0999999999999996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176</v>
      </c>
      <c r="AU142" s="245" t="s">
        <v>88</v>
      </c>
      <c r="AV142" s="13" t="s">
        <v>88</v>
      </c>
      <c r="AW142" s="13" t="s">
        <v>37</v>
      </c>
      <c r="AX142" s="13" t="s">
        <v>76</v>
      </c>
      <c r="AY142" s="245" t="s">
        <v>164</v>
      </c>
    </row>
    <row r="143" s="13" customFormat="1">
      <c r="A143" s="13"/>
      <c r="B143" s="234"/>
      <c r="C143" s="235"/>
      <c r="D143" s="236" t="s">
        <v>176</v>
      </c>
      <c r="E143" s="237" t="s">
        <v>19</v>
      </c>
      <c r="F143" s="238" t="s">
        <v>1575</v>
      </c>
      <c r="G143" s="235"/>
      <c r="H143" s="239">
        <v>-2.911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176</v>
      </c>
      <c r="AU143" s="245" t="s">
        <v>88</v>
      </c>
      <c r="AV143" s="13" t="s">
        <v>88</v>
      </c>
      <c r="AW143" s="13" t="s">
        <v>37</v>
      </c>
      <c r="AX143" s="13" t="s">
        <v>76</v>
      </c>
      <c r="AY143" s="245" t="s">
        <v>164</v>
      </c>
    </row>
    <row r="144" s="13" customFormat="1">
      <c r="A144" s="13"/>
      <c r="B144" s="234"/>
      <c r="C144" s="235"/>
      <c r="D144" s="236" t="s">
        <v>176</v>
      </c>
      <c r="E144" s="237" t="s">
        <v>19</v>
      </c>
      <c r="F144" s="238" t="s">
        <v>1576</v>
      </c>
      <c r="G144" s="235"/>
      <c r="H144" s="239">
        <v>0.998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176</v>
      </c>
      <c r="AU144" s="245" t="s">
        <v>88</v>
      </c>
      <c r="AV144" s="13" t="s">
        <v>88</v>
      </c>
      <c r="AW144" s="13" t="s">
        <v>37</v>
      </c>
      <c r="AX144" s="13" t="s">
        <v>76</v>
      </c>
      <c r="AY144" s="245" t="s">
        <v>164</v>
      </c>
    </row>
    <row r="145" s="13" customFormat="1">
      <c r="A145" s="13"/>
      <c r="B145" s="234"/>
      <c r="C145" s="235"/>
      <c r="D145" s="236" t="s">
        <v>176</v>
      </c>
      <c r="E145" s="237" t="s">
        <v>19</v>
      </c>
      <c r="F145" s="238" t="s">
        <v>1577</v>
      </c>
      <c r="G145" s="235"/>
      <c r="H145" s="239">
        <v>-1.6399999999999999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176</v>
      </c>
      <c r="AU145" s="245" t="s">
        <v>88</v>
      </c>
      <c r="AV145" s="13" t="s">
        <v>88</v>
      </c>
      <c r="AW145" s="13" t="s">
        <v>37</v>
      </c>
      <c r="AX145" s="13" t="s">
        <v>76</v>
      </c>
      <c r="AY145" s="245" t="s">
        <v>164</v>
      </c>
    </row>
    <row r="146" s="13" customFormat="1">
      <c r="A146" s="13"/>
      <c r="B146" s="234"/>
      <c r="C146" s="235"/>
      <c r="D146" s="236" t="s">
        <v>176</v>
      </c>
      <c r="E146" s="237" t="s">
        <v>19</v>
      </c>
      <c r="F146" s="238" t="s">
        <v>1578</v>
      </c>
      <c r="G146" s="235"/>
      <c r="H146" s="239">
        <v>-0.374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176</v>
      </c>
      <c r="AU146" s="245" t="s">
        <v>88</v>
      </c>
      <c r="AV146" s="13" t="s">
        <v>88</v>
      </c>
      <c r="AW146" s="13" t="s">
        <v>37</v>
      </c>
      <c r="AX146" s="13" t="s">
        <v>76</v>
      </c>
      <c r="AY146" s="245" t="s">
        <v>164</v>
      </c>
    </row>
    <row r="147" s="13" customFormat="1">
      <c r="A147" s="13"/>
      <c r="B147" s="234"/>
      <c r="C147" s="235"/>
      <c r="D147" s="236" t="s">
        <v>176</v>
      </c>
      <c r="E147" s="237" t="s">
        <v>19</v>
      </c>
      <c r="F147" s="238" t="s">
        <v>1579</v>
      </c>
      <c r="G147" s="235"/>
      <c r="H147" s="239">
        <v>0.40799999999999997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176</v>
      </c>
      <c r="AU147" s="245" t="s">
        <v>88</v>
      </c>
      <c r="AV147" s="13" t="s">
        <v>88</v>
      </c>
      <c r="AW147" s="13" t="s">
        <v>37</v>
      </c>
      <c r="AX147" s="13" t="s">
        <v>76</v>
      </c>
      <c r="AY147" s="245" t="s">
        <v>164</v>
      </c>
    </row>
    <row r="148" s="13" customFormat="1">
      <c r="A148" s="13"/>
      <c r="B148" s="234"/>
      <c r="C148" s="235"/>
      <c r="D148" s="236" t="s">
        <v>176</v>
      </c>
      <c r="E148" s="237" t="s">
        <v>19</v>
      </c>
      <c r="F148" s="238" t="s">
        <v>1580</v>
      </c>
      <c r="G148" s="235"/>
      <c r="H148" s="239">
        <v>20.463000000000001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176</v>
      </c>
      <c r="AU148" s="245" t="s">
        <v>88</v>
      </c>
      <c r="AV148" s="13" t="s">
        <v>88</v>
      </c>
      <c r="AW148" s="13" t="s">
        <v>37</v>
      </c>
      <c r="AX148" s="13" t="s">
        <v>76</v>
      </c>
      <c r="AY148" s="245" t="s">
        <v>164</v>
      </c>
    </row>
    <row r="149" s="13" customFormat="1">
      <c r="A149" s="13"/>
      <c r="B149" s="234"/>
      <c r="C149" s="235"/>
      <c r="D149" s="236" t="s">
        <v>176</v>
      </c>
      <c r="E149" s="237" t="s">
        <v>19</v>
      </c>
      <c r="F149" s="238" t="s">
        <v>1581</v>
      </c>
      <c r="G149" s="235"/>
      <c r="H149" s="239">
        <v>-1.845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176</v>
      </c>
      <c r="AU149" s="245" t="s">
        <v>88</v>
      </c>
      <c r="AV149" s="13" t="s">
        <v>88</v>
      </c>
      <c r="AW149" s="13" t="s">
        <v>37</v>
      </c>
      <c r="AX149" s="13" t="s">
        <v>76</v>
      </c>
      <c r="AY149" s="245" t="s">
        <v>164</v>
      </c>
    </row>
    <row r="150" s="13" customFormat="1">
      <c r="A150" s="13"/>
      <c r="B150" s="234"/>
      <c r="C150" s="235"/>
      <c r="D150" s="236" t="s">
        <v>176</v>
      </c>
      <c r="E150" s="237" t="s">
        <v>19</v>
      </c>
      <c r="F150" s="238" t="s">
        <v>1562</v>
      </c>
      <c r="G150" s="235"/>
      <c r="H150" s="239">
        <v>-2.0499999999999998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176</v>
      </c>
      <c r="AU150" s="245" t="s">
        <v>88</v>
      </c>
      <c r="AV150" s="13" t="s">
        <v>88</v>
      </c>
      <c r="AW150" s="13" t="s">
        <v>37</v>
      </c>
      <c r="AX150" s="13" t="s">
        <v>76</v>
      </c>
      <c r="AY150" s="245" t="s">
        <v>164</v>
      </c>
    </row>
    <row r="151" s="13" customFormat="1">
      <c r="A151" s="13"/>
      <c r="B151" s="234"/>
      <c r="C151" s="235"/>
      <c r="D151" s="236" t="s">
        <v>176</v>
      </c>
      <c r="E151" s="237" t="s">
        <v>19</v>
      </c>
      <c r="F151" s="238" t="s">
        <v>1582</v>
      </c>
      <c r="G151" s="235"/>
      <c r="H151" s="239">
        <v>5.54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176</v>
      </c>
      <c r="AU151" s="245" t="s">
        <v>88</v>
      </c>
      <c r="AV151" s="13" t="s">
        <v>88</v>
      </c>
      <c r="AW151" s="13" t="s">
        <v>37</v>
      </c>
      <c r="AX151" s="13" t="s">
        <v>76</v>
      </c>
      <c r="AY151" s="245" t="s">
        <v>164</v>
      </c>
    </row>
    <row r="152" s="13" customFormat="1">
      <c r="A152" s="13"/>
      <c r="B152" s="234"/>
      <c r="C152" s="235"/>
      <c r="D152" s="236" t="s">
        <v>176</v>
      </c>
      <c r="E152" s="237" t="s">
        <v>19</v>
      </c>
      <c r="F152" s="238" t="s">
        <v>1583</v>
      </c>
      <c r="G152" s="235"/>
      <c r="H152" s="239">
        <v>-1.7549999999999999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176</v>
      </c>
      <c r="AU152" s="245" t="s">
        <v>88</v>
      </c>
      <c r="AV152" s="13" t="s">
        <v>88</v>
      </c>
      <c r="AW152" s="13" t="s">
        <v>37</v>
      </c>
      <c r="AX152" s="13" t="s">
        <v>76</v>
      </c>
      <c r="AY152" s="245" t="s">
        <v>164</v>
      </c>
    </row>
    <row r="153" s="13" customFormat="1">
      <c r="A153" s="13"/>
      <c r="B153" s="234"/>
      <c r="C153" s="235"/>
      <c r="D153" s="236" t="s">
        <v>176</v>
      </c>
      <c r="E153" s="237" t="s">
        <v>19</v>
      </c>
      <c r="F153" s="238" t="s">
        <v>1584</v>
      </c>
      <c r="G153" s="235"/>
      <c r="H153" s="239">
        <v>1.155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176</v>
      </c>
      <c r="AU153" s="245" t="s">
        <v>88</v>
      </c>
      <c r="AV153" s="13" t="s">
        <v>88</v>
      </c>
      <c r="AW153" s="13" t="s">
        <v>37</v>
      </c>
      <c r="AX153" s="13" t="s">
        <v>76</v>
      </c>
      <c r="AY153" s="245" t="s">
        <v>164</v>
      </c>
    </row>
    <row r="154" s="13" customFormat="1">
      <c r="A154" s="13"/>
      <c r="B154" s="234"/>
      <c r="C154" s="235"/>
      <c r="D154" s="236" t="s">
        <v>176</v>
      </c>
      <c r="E154" s="237" t="s">
        <v>19</v>
      </c>
      <c r="F154" s="238" t="s">
        <v>1585</v>
      </c>
      <c r="G154" s="235"/>
      <c r="H154" s="239">
        <v>18.462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176</v>
      </c>
      <c r="AU154" s="245" t="s">
        <v>88</v>
      </c>
      <c r="AV154" s="13" t="s">
        <v>88</v>
      </c>
      <c r="AW154" s="13" t="s">
        <v>37</v>
      </c>
      <c r="AX154" s="13" t="s">
        <v>76</v>
      </c>
      <c r="AY154" s="245" t="s">
        <v>164</v>
      </c>
    </row>
    <row r="155" s="13" customFormat="1">
      <c r="A155" s="13"/>
      <c r="B155" s="234"/>
      <c r="C155" s="235"/>
      <c r="D155" s="236" t="s">
        <v>176</v>
      </c>
      <c r="E155" s="237" t="s">
        <v>19</v>
      </c>
      <c r="F155" s="238" t="s">
        <v>1586</v>
      </c>
      <c r="G155" s="235"/>
      <c r="H155" s="239">
        <v>1.6020000000000001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176</v>
      </c>
      <c r="AU155" s="245" t="s">
        <v>88</v>
      </c>
      <c r="AV155" s="13" t="s">
        <v>88</v>
      </c>
      <c r="AW155" s="13" t="s">
        <v>37</v>
      </c>
      <c r="AX155" s="13" t="s">
        <v>76</v>
      </c>
      <c r="AY155" s="245" t="s">
        <v>164</v>
      </c>
    </row>
    <row r="156" s="13" customFormat="1">
      <c r="A156" s="13"/>
      <c r="B156" s="234"/>
      <c r="C156" s="235"/>
      <c r="D156" s="236" t="s">
        <v>176</v>
      </c>
      <c r="E156" s="237" t="s">
        <v>19</v>
      </c>
      <c r="F156" s="238" t="s">
        <v>1587</v>
      </c>
      <c r="G156" s="235"/>
      <c r="H156" s="239">
        <v>11.419000000000001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176</v>
      </c>
      <c r="AU156" s="245" t="s">
        <v>88</v>
      </c>
      <c r="AV156" s="13" t="s">
        <v>88</v>
      </c>
      <c r="AW156" s="13" t="s">
        <v>37</v>
      </c>
      <c r="AX156" s="13" t="s">
        <v>76</v>
      </c>
      <c r="AY156" s="245" t="s">
        <v>164</v>
      </c>
    </row>
    <row r="157" s="13" customFormat="1">
      <c r="A157" s="13"/>
      <c r="B157" s="234"/>
      <c r="C157" s="235"/>
      <c r="D157" s="236" t="s">
        <v>176</v>
      </c>
      <c r="E157" s="237" t="s">
        <v>19</v>
      </c>
      <c r="F157" s="238" t="s">
        <v>1588</v>
      </c>
      <c r="G157" s="235"/>
      <c r="H157" s="239">
        <v>-1.95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176</v>
      </c>
      <c r="AU157" s="245" t="s">
        <v>88</v>
      </c>
      <c r="AV157" s="13" t="s">
        <v>88</v>
      </c>
      <c r="AW157" s="13" t="s">
        <v>37</v>
      </c>
      <c r="AX157" s="13" t="s">
        <v>76</v>
      </c>
      <c r="AY157" s="245" t="s">
        <v>164</v>
      </c>
    </row>
    <row r="158" s="13" customFormat="1">
      <c r="A158" s="13"/>
      <c r="B158" s="234"/>
      <c r="C158" s="235"/>
      <c r="D158" s="236" t="s">
        <v>176</v>
      </c>
      <c r="E158" s="237" t="s">
        <v>19</v>
      </c>
      <c r="F158" s="238" t="s">
        <v>1589</v>
      </c>
      <c r="G158" s="235"/>
      <c r="H158" s="239">
        <v>1.7150000000000001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176</v>
      </c>
      <c r="AU158" s="245" t="s">
        <v>88</v>
      </c>
      <c r="AV158" s="13" t="s">
        <v>88</v>
      </c>
      <c r="AW158" s="13" t="s">
        <v>37</v>
      </c>
      <c r="AX158" s="13" t="s">
        <v>76</v>
      </c>
      <c r="AY158" s="245" t="s">
        <v>164</v>
      </c>
    </row>
    <row r="159" s="13" customFormat="1">
      <c r="A159" s="13"/>
      <c r="B159" s="234"/>
      <c r="C159" s="235"/>
      <c r="D159" s="236" t="s">
        <v>176</v>
      </c>
      <c r="E159" s="237" t="s">
        <v>19</v>
      </c>
      <c r="F159" s="238" t="s">
        <v>1590</v>
      </c>
      <c r="G159" s="235"/>
      <c r="H159" s="239">
        <v>-0.35099999999999998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176</v>
      </c>
      <c r="AU159" s="245" t="s">
        <v>88</v>
      </c>
      <c r="AV159" s="13" t="s">
        <v>88</v>
      </c>
      <c r="AW159" s="13" t="s">
        <v>37</v>
      </c>
      <c r="AX159" s="13" t="s">
        <v>76</v>
      </c>
      <c r="AY159" s="245" t="s">
        <v>164</v>
      </c>
    </row>
    <row r="160" s="13" customFormat="1">
      <c r="A160" s="13"/>
      <c r="B160" s="234"/>
      <c r="C160" s="235"/>
      <c r="D160" s="236" t="s">
        <v>176</v>
      </c>
      <c r="E160" s="237" t="s">
        <v>19</v>
      </c>
      <c r="F160" s="238" t="s">
        <v>1591</v>
      </c>
      <c r="G160" s="235"/>
      <c r="H160" s="239">
        <v>0.40200000000000002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176</v>
      </c>
      <c r="AU160" s="245" t="s">
        <v>88</v>
      </c>
      <c r="AV160" s="13" t="s">
        <v>88</v>
      </c>
      <c r="AW160" s="13" t="s">
        <v>37</v>
      </c>
      <c r="AX160" s="13" t="s">
        <v>76</v>
      </c>
      <c r="AY160" s="245" t="s">
        <v>164</v>
      </c>
    </row>
    <row r="161" s="13" customFormat="1">
      <c r="A161" s="13"/>
      <c r="B161" s="234"/>
      <c r="C161" s="235"/>
      <c r="D161" s="236" t="s">
        <v>176</v>
      </c>
      <c r="E161" s="237" t="s">
        <v>19</v>
      </c>
      <c r="F161" s="238" t="s">
        <v>1592</v>
      </c>
      <c r="G161" s="235"/>
      <c r="H161" s="239">
        <v>5.5339999999999998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176</v>
      </c>
      <c r="AU161" s="245" t="s">
        <v>88</v>
      </c>
      <c r="AV161" s="13" t="s">
        <v>88</v>
      </c>
      <c r="AW161" s="13" t="s">
        <v>37</v>
      </c>
      <c r="AX161" s="13" t="s">
        <v>76</v>
      </c>
      <c r="AY161" s="245" t="s">
        <v>164</v>
      </c>
    </row>
    <row r="162" s="13" customFormat="1">
      <c r="A162" s="13"/>
      <c r="B162" s="234"/>
      <c r="C162" s="235"/>
      <c r="D162" s="236" t="s">
        <v>176</v>
      </c>
      <c r="E162" s="237" t="s">
        <v>19</v>
      </c>
      <c r="F162" s="238" t="s">
        <v>1593</v>
      </c>
      <c r="G162" s="235"/>
      <c r="H162" s="239">
        <v>12.686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176</v>
      </c>
      <c r="AU162" s="245" t="s">
        <v>88</v>
      </c>
      <c r="AV162" s="13" t="s">
        <v>88</v>
      </c>
      <c r="AW162" s="13" t="s">
        <v>37</v>
      </c>
      <c r="AX162" s="13" t="s">
        <v>76</v>
      </c>
      <c r="AY162" s="245" t="s">
        <v>164</v>
      </c>
    </row>
    <row r="163" s="13" customFormat="1">
      <c r="A163" s="13"/>
      <c r="B163" s="234"/>
      <c r="C163" s="235"/>
      <c r="D163" s="236" t="s">
        <v>176</v>
      </c>
      <c r="E163" s="237" t="s">
        <v>19</v>
      </c>
      <c r="F163" s="238" t="s">
        <v>1594</v>
      </c>
      <c r="G163" s="235"/>
      <c r="H163" s="239">
        <v>10.781000000000001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176</v>
      </c>
      <c r="AU163" s="245" t="s">
        <v>88</v>
      </c>
      <c r="AV163" s="13" t="s">
        <v>88</v>
      </c>
      <c r="AW163" s="13" t="s">
        <v>37</v>
      </c>
      <c r="AX163" s="13" t="s">
        <v>76</v>
      </c>
      <c r="AY163" s="245" t="s">
        <v>164</v>
      </c>
    </row>
    <row r="164" s="13" customFormat="1">
      <c r="A164" s="13"/>
      <c r="B164" s="234"/>
      <c r="C164" s="235"/>
      <c r="D164" s="236" t="s">
        <v>176</v>
      </c>
      <c r="E164" s="237" t="s">
        <v>19</v>
      </c>
      <c r="F164" s="238" t="s">
        <v>1562</v>
      </c>
      <c r="G164" s="235"/>
      <c r="H164" s="239">
        <v>-2.0499999999999998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176</v>
      </c>
      <c r="AU164" s="245" t="s">
        <v>88</v>
      </c>
      <c r="AV164" s="13" t="s">
        <v>88</v>
      </c>
      <c r="AW164" s="13" t="s">
        <v>37</v>
      </c>
      <c r="AX164" s="13" t="s">
        <v>76</v>
      </c>
      <c r="AY164" s="245" t="s">
        <v>164</v>
      </c>
    </row>
    <row r="165" s="13" customFormat="1">
      <c r="A165" s="13"/>
      <c r="B165" s="234"/>
      <c r="C165" s="235"/>
      <c r="D165" s="236" t="s">
        <v>176</v>
      </c>
      <c r="E165" s="237" t="s">
        <v>19</v>
      </c>
      <c r="F165" s="238" t="s">
        <v>1577</v>
      </c>
      <c r="G165" s="235"/>
      <c r="H165" s="239">
        <v>-1.6399999999999999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176</v>
      </c>
      <c r="AU165" s="245" t="s">
        <v>88</v>
      </c>
      <c r="AV165" s="13" t="s">
        <v>88</v>
      </c>
      <c r="AW165" s="13" t="s">
        <v>37</v>
      </c>
      <c r="AX165" s="13" t="s">
        <v>76</v>
      </c>
      <c r="AY165" s="245" t="s">
        <v>164</v>
      </c>
    </row>
    <row r="166" s="13" customFormat="1">
      <c r="A166" s="13"/>
      <c r="B166" s="234"/>
      <c r="C166" s="235"/>
      <c r="D166" s="236" t="s">
        <v>176</v>
      </c>
      <c r="E166" s="237" t="s">
        <v>19</v>
      </c>
      <c r="F166" s="238" t="s">
        <v>1595</v>
      </c>
      <c r="G166" s="235"/>
      <c r="H166" s="239">
        <v>-0.35999999999999999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176</v>
      </c>
      <c r="AU166" s="245" t="s">
        <v>88</v>
      </c>
      <c r="AV166" s="13" t="s">
        <v>88</v>
      </c>
      <c r="AW166" s="13" t="s">
        <v>37</v>
      </c>
      <c r="AX166" s="13" t="s">
        <v>76</v>
      </c>
      <c r="AY166" s="245" t="s">
        <v>164</v>
      </c>
    </row>
    <row r="167" s="13" customFormat="1">
      <c r="A167" s="13"/>
      <c r="B167" s="234"/>
      <c r="C167" s="235"/>
      <c r="D167" s="236" t="s">
        <v>176</v>
      </c>
      <c r="E167" s="237" t="s">
        <v>19</v>
      </c>
      <c r="F167" s="238" t="s">
        <v>1596</v>
      </c>
      <c r="G167" s="235"/>
      <c r="H167" s="239">
        <v>0.40999999999999998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176</v>
      </c>
      <c r="AU167" s="245" t="s">
        <v>88</v>
      </c>
      <c r="AV167" s="13" t="s">
        <v>88</v>
      </c>
      <c r="AW167" s="13" t="s">
        <v>37</v>
      </c>
      <c r="AX167" s="13" t="s">
        <v>76</v>
      </c>
      <c r="AY167" s="245" t="s">
        <v>164</v>
      </c>
    </row>
    <row r="168" s="13" customFormat="1">
      <c r="A168" s="13"/>
      <c r="B168" s="234"/>
      <c r="C168" s="235"/>
      <c r="D168" s="236" t="s">
        <v>176</v>
      </c>
      <c r="E168" s="237" t="s">
        <v>19</v>
      </c>
      <c r="F168" s="238" t="s">
        <v>1597</v>
      </c>
      <c r="G168" s="235"/>
      <c r="H168" s="239">
        <v>-31.021999999999998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176</v>
      </c>
      <c r="AU168" s="245" t="s">
        <v>88</v>
      </c>
      <c r="AV168" s="13" t="s">
        <v>88</v>
      </c>
      <c r="AW168" s="13" t="s">
        <v>37</v>
      </c>
      <c r="AX168" s="13" t="s">
        <v>76</v>
      </c>
      <c r="AY168" s="245" t="s">
        <v>164</v>
      </c>
    </row>
    <row r="169" s="15" customFormat="1">
      <c r="A169" s="15"/>
      <c r="B169" s="256"/>
      <c r="C169" s="257"/>
      <c r="D169" s="236" t="s">
        <v>176</v>
      </c>
      <c r="E169" s="258" t="s">
        <v>19</v>
      </c>
      <c r="F169" s="259" t="s">
        <v>185</v>
      </c>
      <c r="G169" s="257"/>
      <c r="H169" s="260">
        <v>174.71000000000001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176</v>
      </c>
      <c r="AU169" s="266" t="s">
        <v>88</v>
      </c>
      <c r="AV169" s="15" t="s">
        <v>172</v>
      </c>
      <c r="AW169" s="15" t="s">
        <v>37</v>
      </c>
      <c r="AX169" s="15" t="s">
        <v>83</v>
      </c>
      <c r="AY169" s="266" t="s">
        <v>164</v>
      </c>
    </row>
    <row r="170" s="2" customFormat="1" ht="24.15" customHeight="1">
      <c r="A170" s="40"/>
      <c r="B170" s="41"/>
      <c r="C170" s="216" t="s">
        <v>172</v>
      </c>
      <c r="D170" s="216" t="s">
        <v>167</v>
      </c>
      <c r="E170" s="217" t="s">
        <v>219</v>
      </c>
      <c r="F170" s="218" t="s">
        <v>220</v>
      </c>
      <c r="G170" s="219" t="s">
        <v>221</v>
      </c>
      <c r="H170" s="220">
        <v>33.560000000000002</v>
      </c>
      <c r="I170" s="221"/>
      <c r="J170" s="222">
        <f>ROUND(I170*H170,2)</f>
        <v>0</v>
      </c>
      <c r="K170" s="218" t="s">
        <v>171</v>
      </c>
      <c r="L170" s="46"/>
      <c r="M170" s="223" t="s">
        <v>19</v>
      </c>
      <c r="N170" s="224" t="s">
        <v>48</v>
      </c>
      <c r="O170" s="86"/>
      <c r="P170" s="225">
        <f>O170*H170</f>
        <v>0</v>
      </c>
      <c r="Q170" s="225">
        <v>0.0015</v>
      </c>
      <c r="R170" s="225">
        <f>Q170*H170</f>
        <v>0.050340000000000003</v>
      </c>
      <c r="S170" s="225">
        <v>0</v>
      </c>
      <c r="T170" s="22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7" t="s">
        <v>172</v>
      </c>
      <c r="AT170" s="227" t="s">
        <v>167</v>
      </c>
      <c r="AU170" s="227" t="s">
        <v>88</v>
      </c>
      <c r="AY170" s="19" t="s">
        <v>164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9" t="s">
        <v>88</v>
      </c>
      <c r="BK170" s="228">
        <f>ROUND(I170*H170,2)</f>
        <v>0</v>
      </c>
      <c r="BL170" s="19" t="s">
        <v>172</v>
      </c>
      <c r="BM170" s="227" t="s">
        <v>1598</v>
      </c>
    </row>
    <row r="171" s="2" customFormat="1">
      <c r="A171" s="40"/>
      <c r="B171" s="41"/>
      <c r="C171" s="42"/>
      <c r="D171" s="229" t="s">
        <v>174</v>
      </c>
      <c r="E171" s="42"/>
      <c r="F171" s="230" t="s">
        <v>223</v>
      </c>
      <c r="G171" s="42"/>
      <c r="H171" s="42"/>
      <c r="I171" s="231"/>
      <c r="J171" s="42"/>
      <c r="K171" s="42"/>
      <c r="L171" s="46"/>
      <c r="M171" s="232"/>
      <c r="N171" s="23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174</v>
      </c>
      <c r="AU171" s="19" t="s">
        <v>88</v>
      </c>
    </row>
    <row r="172" s="13" customFormat="1">
      <c r="A172" s="13"/>
      <c r="B172" s="234"/>
      <c r="C172" s="235"/>
      <c r="D172" s="236" t="s">
        <v>176</v>
      </c>
      <c r="E172" s="237" t="s">
        <v>19</v>
      </c>
      <c r="F172" s="238" t="s">
        <v>1599</v>
      </c>
      <c r="G172" s="235"/>
      <c r="H172" s="239">
        <v>9.9800000000000004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176</v>
      </c>
      <c r="AU172" s="245" t="s">
        <v>88</v>
      </c>
      <c r="AV172" s="13" t="s">
        <v>88</v>
      </c>
      <c r="AW172" s="13" t="s">
        <v>37</v>
      </c>
      <c r="AX172" s="13" t="s">
        <v>76</v>
      </c>
      <c r="AY172" s="245" t="s">
        <v>164</v>
      </c>
    </row>
    <row r="173" s="13" customFormat="1">
      <c r="A173" s="13"/>
      <c r="B173" s="234"/>
      <c r="C173" s="235"/>
      <c r="D173" s="236" t="s">
        <v>176</v>
      </c>
      <c r="E173" s="237" t="s">
        <v>19</v>
      </c>
      <c r="F173" s="238" t="s">
        <v>1600</v>
      </c>
      <c r="G173" s="235"/>
      <c r="H173" s="239">
        <v>5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176</v>
      </c>
      <c r="AU173" s="245" t="s">
        <v>88</v>
      </c>
      <c r="AV173" s="13" t="s">
        <v>88</v>
      </c>
      <c r="AW173" s="13" t="s">
        <v>37</v>
      </c>
      <c r="AX173" s="13" t="s">
        <v>76</v>
      </c>
      <c r="AY173" s="245" t="s">
        <v>164</v>
      </c>
    </row>
    <row r="174" s="13" customFormat="1">
      <c r="A174" s="13"/>
      <c r="B174" s="234"/>
      <c r="C174" s="235"/>
      <c r="D174" s="236" t="s">
        <v>176</v>
      </c>
      <c r="E174" s="237" t="s">
        <v>19</v>
      </c>
      <c r="F174" s="238" t="s">
        <v>1601</v>
      </c>
      <c r="G174" s="235"/>
      <c r="H174" s="239">
        <v>12.18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176</v>
      </c>
      <c r="AU174" s="245" t="s">
        <v>88</v>
      </c>
      <c r="AV174" s="13" t="s">
        <v>88</v>
      </c>
      <c r="AW174" s="13" t="s">
        <v>37</v>
      </c>
      <c r="AX174" s="13" t="s">
        <v>76</v>
      </c>
      <c r="AY174" s="245" t="s">
        <v>164</v>
      </c>
    </row>
    <row r="175" s="13" customFormat="1">
      <c r="A175" s="13"/>
      <c r="B175" s="234"/>
      <c r="C175" s="235"/>
      <c r="D175" s="236" t="s">
        <v>176</v>
      </c>
      <c r="E175" s="237" t="s">
        <v>19</v>
      </c>
      <c r="F175" s="238" t="s">
        <v>1602</v>
      </c>
      <c r="G175" s="235"/>
      <c r="H175" s="239">
        <v>6.4000000000000004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176</v>
      </c>
      <c r="AU175" s="245" t="s">
        <v>88</v>
      </c>
      <c r="AV175" s="13" t="s">
        <v>88</v>
      </c>
      <c r="AW175" s="13" t="s">
        <v>37</v>
      </c>
      <c r="AX175" s="13" t="s">
        <v>76</v>
      </c>
      <c r="AY175" s="245" t="s">
        <v>164</v>
      </c>
    </row>
    <row r="176" s="15" customFormat="1">
      <c r="A176" s="15"/>
      <c r="B176" s="256"/>
      <c r="C176" s="257"/>
      <c r="D176" s="236" t="s">
        <v>176</v>
      </c>
      <c r="E176" s="258" t="s">
        <v>19</v>
      </c>
      <c r="F176" s="259" t="s">
        <v>185</v>
      </c>
      <c r="G176" s="257"/>
      <c r="H176" s="260">
        <v>33.560000000000002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6" t="s">
        <v>176</v>
      </c>
      <c r="AU176" s="266" t="s">
        <v>88</v>
      </c>
      <c r="AV176" s="15" t="s">
        <v>172</v>
      </c>
      <c r="AW176" s="15" t="s">
        <v>37</v>
      </c>
      <c r="AX176" s="15" t="s">
        <v>83</v>
      </c>
      <c r="AY176" s="266" t="s">
        <v>164</v>
      </c>
    </row>
    <row r="177" s="12" customFormat="1" ht="22.8" customHeight="1">
      <c r="A177" s="12"/>
      <c r="B177" s="200"/>
      <c r="C177" s="201"/>
      <c r="D177" s="202" t="s">
        <v>75</v>
      </c>
      <c r="E177" s="214" t="s">
        <v>225</v>
      </c>
      <c r="F177" s="214" t="s">
        <v>226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SUM(P178:P193)</f>
        <v>0</v>
      </c>
      <c r="Q177" s="208"/>
      <c r="R177" s="209">
        <f>SUM(R178:R193)</f>
        <v>0.047819969999999996</v>
      </c>
      <c r="S177" s="208"/>
      <c r="T177" s="210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83</v>
      </c>
      <c r="AT177" s="212" t="s">
        <v>75</v>
      </c>
      <c r="AU177" s="212" t="s">
        <v>83</v>
      </c>
      <c r="AY177" s="211" t="s">
        <v>164</v>
      </c>
      <c r="BK177" s="213">
        <f>SUM(BK178:BK193)</f>
        <v>0</v>
      </c>
    </row>
    <row r="178" s="2" customFormat="1" ht="24.15" customHeight="1">
      <c r="A178" s="40"/>
      <c r="B178" s="41"/>
      <c r="C178" s="216" t="s">
        <v>227</v>
      </c>
      <c r="D178" s="216" t="s">
        <v>167</v>
      </c>
      <c r="E178" s="217" t="s">
        <v>228</v>
      </c>
      <c r="F178" s="218" t="s">
        <v>229</v>
      </c>
      <c r="G178" s="219" t="s">
        <v>170</v>
      </c>
      <c r="H178" s="220">
        <v>144.90899999999999</v>
      </c>
      <c r="I178" s="221"/>
      <c r="J178" s="222">
        <f>ROUND(I178*H178,2)</f>
        <v>0</v>
      </c>
      <c r="K178" s="218" t="s">
        <v>171</v>
      </c>
      <c r="L178" s="46"/>
      <c r="M178" s="223" t="s">
        <v>19</v>
      </c>
      <c r="N178" s="224" t="s">
        <v>48</v>
      </c>
      <c r="O178" s="86"/>
      <c r="P178" s="225">
        <f>O178*H178</f>
        <v>0</v>
      </c>
      <c r="Q178" s="225">
        <v>0.00033</v>
      </c>
      <c r="R178" s="225">
        <f>Q178*H178</f>
        <v>0.047819969999999996</v>
      </c>
      <c r="S178" s="225">
        <v>0</v>
      </c>
      <c r="T178" s="22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7" t="s">
        <v>172</v>
      </c>
      <c r="AT178" s="227" t="s">
        <v>167</v>
      </c>
      <c r="AU178" s="227" t="s">
        <v>88</v>
      </c>
      <c r="AY178" s="19" t="s">
        <v>164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9" t="s">
        <v>88</v>
      </c>
      <c r="BK178" s="228">
        <f>ROUND(I178*H178,2)</f>
        <v>0</v>
      </c>
      <c r="BL178" s="19" t="s">
        <v>172</v>
      </c>
      <c r="BM178" s="227" t="s">
        <v>1603</v>
      </c>
    </row>
    <row r="179" s="2" customFormat="1">
      <c r="A179" s="40"/>
      <c r="B179" s="41"/>
      <c r="C179" s="42"/>
      <c r="D179" s="229" t="s">
        <v>174</v>
      </c>
      <c r="E179" s="42"/>
      <c r="F179" s="230" t="s">
        <v>231</v>
      </c>
      <c r="G179" s="42"/>
      <c r="H179" s="42"/>
      <c r="I179" s="231"/>
      <c r="J179" s="42"/>
      <c r="K179" s="42"/>
      <c r="L179" s="46"/>
      <c r="M179" s="232"/>
      <c r="N179" s="23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174</v>
      </c>
      <c r="AU179" s="19" t="s">
        <v>88</v>
      </c>
    </row>
    <row r="180" s="14" customFormat="1">
      <c r="A180" s="14"/>
      <c r="B180" s="246"/>
      <c r="C180" s="247"/>
      <c r="D180" s="236" t="s">
        <v>176</v>
      </c>
      <c r="E180" s="248" t="s">
        <v>19</v>
      </c>
      <c r="F180" s="249" t="s">
        <v>1604</v>
      </c>
      <c r="G180" s="247"/>
      <c r="H180" s="248" t="s">
        <v>19</v>
      </c>
      <c r="I180" s="250"/>
      <c r="J180" s="247"/>
      <c r="K180" s="247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176</v>
      </c>
      <c r="AU180" s="255" t="s">
        <v>88</v>
      </c>
      <c r="AV180" s="14" t="s">
        <v>83</v>
      </c>
      <c r="AW180" s="14" t="s">
        <v>37</v>
      </c>
      <c r="AX180" s="14" t="s">
        <v>76</v>
      </c>
      <c r="AY180" s="255" t="s">
        <v>164</v>
      </c>
    </row>
    <row r="181" s="13" customFormat="1">
      <c r="A181" s="13"/>
      <c r="B181" s="234"/>
      <c r="C181" s="235"/>
      <c r="D181" s="236" t="s">
        <v>176</v>
      </c>
      <c r="E181" s="237" t="s">
        <v>19</v>
      </c>
      <c r="F181" s="238" t="s">
        <v>1605</v>
      </c>
      <c r="G181" s="235"/>
      <c r="H181" s="239">
        <v>19.210000000000001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176</v>
      </c>
      <c r="AU181" s="245" t="s">
        <v>88</v>
      </c>
      <c r="AV181" s="13" t="s">
        <v>88</v>
      </c>
      <c r="AW181" s="13" t="s">
        <v>37</v>
      </c>
      <c r="AX181" s="13" t="s">
        <v>76</v>
      </c>
      <c r="AY181" s="245" t="s">
        <v>164</v>
      </c>
    </row>
    <row r="182" s="13" customFormat="1">
      <c r="A182" s="13"/>
      <c r="B182" s="234"/>
      <c r="C182" s="235"/>
      <c r="D182" s="236" t="s">
        <v>176</v>
      </c>
      <c r="E182" s="237" t="s">
        <v>19</v>
      </c>
      <c r="F182" s="238" t="s">
        <v>1606</v>
      </c>
      <c r="G182" s="235"/>
      <c r="H182" s="239">
        <v>43.619999999999997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176</v>
      </c>
      <c r="AU182" s="245" t="s">
        <v>88</v>
      </c>
      <c r="AV182" s="13" t="s">
        <v>88</v>
      </c>
      <c r="AW182" s="13" t="s">
        <v>37</v>
      </c>
      <c r="AX182" s="13" t="s">
        <v>76</v>
      </c>
      <c r="AY182" s="245" t="s">
        <v>164</v>
      </c>
    </row>
    <row r="183" s="13" customFormat="1">
      <c r="A183" s="13"/>
      <c r="B183" s="234"/>
      <c r="C183" s="235"/>
      <c r="D183" s="236" t="s">
        <v>176</v>
      </c>
      <c r="E183" s="237" t="s">
        <v>19</v>
      </c>
      <c r="F183" s="238" t="s">
        <v>1607</v>
      </c>
      <c r="G183" s="235"/>
      <c r="H183" s="239">
        <v>38.130000000000003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176</v>
      </c>
      <c r="AU183" s="245" t="s">
        <v>88</v>
      </c>
      <c r="AV183" s="13" t="s">
        <v>88</v>
      </c>
      <c r="AW183" s="13" t="s">
        <v>37</v>
      </c>
      <c r="AX183" s="13" t="s">
        <v>76</v>
      </c>
      <c r="AY183" s="245" t="s">
        <v>164</v>
      </c>
    </row>
    <row r="184" s="16" customFormat="1">
      <c r="A184" s="16"/>
      <c r="B184" s="267"/>
      <c r="C184" s="268"/>
      <c r="D184" s="236" t="s">
        <v>176</v>
      </c>
      <c r="E184" s="269" t="s">
        <v>19</v>
      </c>
      <c r="F184" s="270" t="s">
        <v>217</v>
      </c>
      <c r="G184" s="268"/>
      <c r="H184" s="271">
        <v>100.95999999999999</v>
      </c>
      <c r="I184" s="272"/>
      <c r="J184" s="268"/>
      <c r="K184" s="268"/>
      <c r="L184" s="273"/>
      <c r="M184" s="274"/>
      <c r="N184" s="275"/>
      <c r="O184" s="275"/>
      <c r="P184" s="275"/>
      <c r="Q184" s="275"/>
      <c r="R184" s="275"/>
      <c r="S184" s="275"/>
      <c r="T184" s="27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7" t="s">
        <v>176</v>
      </c>
      <c r="AU184" s="277" t="s">
        <v>88</v>
      </c>
      <c r="AV184" s="16" t="s">
        <v>93</v>
      </c>
      <c r="AW184" s="16" t="s">
        <v>37</v>
      </c>
      <c r="AX184" s="16" t="s">
        <v>76</v>
      </c>
      <c r="AY184" s="277" t="s">
        <v>164</v>
      </c>
    </row>
    <row r="185" s="14" customFormat="1">
      <c r="A185" s="14"/>
      <c r="B185" s="246"/>
      <c r="C185" s="247"/>
      <c r="D185" s="236" t="s">
        <v>176</v>
      </c>
      <c r="E185" s="248" t="s">
        <v>19</v>
      </c>
      <c r="F185" s="249" t="s">
        <v>1608</v>
      </c>
      <c r="G185" s="247"/>
      <c r="H185" s="248" t="s">
        <v>19</v>
      </c>
      <c r="I185" s="250"/>
      <c r="J185" s="247"/>
      <c r="K185" s="247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176</v>
      </c>
      <c r="AU185" s="255" t="s">
        <v>88</v>
      </c>
      <c r="AV185" s="14" t="s">
        <v>83</v>
      </c>
      <c r="AW185" s="14" t="s">
        <v>37</v>
      </c>
      <c r="AX185" s="14" t="s">
        <v>76</v>
      </c>
      <c r="AY185" s="255" t="s">
        <v>164</v>
      </c>
    </row>
    <row r="186" s="13" customFormat="1">
      <c r="A186" s="13"/>
      <c r="B186" s="234"/>
      <c r="C186" s="235"/>
      <c r="D186" s="236" t="s">
        <v>176</v>
      </c>
      <c r="E186" s="237" t="s">
        <v>19</v>
      </c>
      <c r="F186" s="238" t="s">
        <v>1609</v>
      </c>
      <c r="G186" s="235"/>
      <c r="H186" s="239">
        <v>5.9390000000000001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176</v>
      </c>
      <c r="AU186" s="245" t="s">
        <v>88</v>
      </c>
      <c r="AV186" s="13" t="s">
        <v>88</v>
      </c>
      <c r="AW186" s="13" t="s">
        <v>37</v>
      </c>
      <c r="AX186" s="13" t="s">
        <v>76</v>
      </c>
      <c r="AY186" s="245" t="s">
        <v>164</v>
      </c>
    </row>
    <row r="187" s="13" customFormat="1">
      <c r="A187" s="13"/>
      <c r="B187" s="234"/>
      <c r="C187" s="235"/>
      <c r="D187" s="236" t="s">
        <v>176</v>
      </c>
      <c r="E187" s="237" t="s">
        <v>19</v>
      </c>
      <c r="F187" s="238" t="s">
        <v>1610</v>
      </c>
      <c r="G187" s="235"/>
      <c r="H187" s="239">
        <v>4.96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176</v>
      </c>
      <c r="AU187" s="245" t="s">
        <v>88</v>
      </c>
      <c r="AV187" s="13" t="s">
        <v>88</v>
      </c>
      <c r="AW187" s="13" t="s">
        <v>37</v>
      </c>
      <c r="AX187" s="13" t="s">
        <v>76</v>
      </c>
      <c r="AY187" s="245" t="s">
        <v>164</v>
      </c>
    </row>
    <row r="188" s="13" customFormat="1">
      <c r="A188" s="13"/>
      <c r="B188" s="234"/>
      <c r="C188" s="235"/>
      <c r="D188" s="236" t="s">
        <v>176</v>
      </c>
      <c r="E188" s="237" t="s">
        <v>19</v>
      </c>
      <c r="F188" s="238" t="s">
        <v>1611</v>
      </c>
      <c r="G188" s="235"/>
      <c r="H188" s="239">
        <v>10.99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176</v>
      </c>
      <c r="AU188" s="245" t="s">
        <v>88</v>
      </c>
      <c r="AV188" s="13" t="s">
        <v>88</v>
      </c>
      <c r="AW188" s="13" t="s">
        <v>37</v>
      </c>
      <c r="AX188" s="13" t="s">
        <v>76</v>
      </c>
      <c r="AY188" s="245" t="s">
        <v>164</v>
      </c>
    </row>
    <row r="189" s="13" customFormat="1">
      <c r="A189" s="13"/>
      <c r="B189" s="234"/>
      <c r="C189" s="235"/>
      <c r="D189" s="236" t="s">
        <v>176</v>
      </c>
      <c r="E189" s="237" t="s">
        <v>19</v>
      </c>
      <c r="F189" s="238" t="s">
        <v>1612</v>
      </c>
      <c r="G189" s="235"/>
      <c r="H189" s="239">
        <v>13.199999999999999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176</v>
      </c>
      <c r="AU189" s="245" t="s">
        <v>88</v>
      </c>
      <c r="AV189" s="13" t="s">
        <v>88</v>
      </c>
      <c r="AW189" s="13" t="s">
        <v>37</v>
      </c>
      <c r="AX189" s="13" t="s">
        <v>76</v>
      </c>
      <c r="AY189" s="245" t="s">
        <v>164</v>
      </c>
    </row>
    <row r="190" s="14" customFormat="1">
      <c r="A190" s="14"/>
      <c r="B190" s="246"/>
      <c r="C190" s="247"/>
      <c r="D190" s="236" t="s">
        <v>176</v>
      </c>
      <c r="E190" s="248" t="s">
        <v>19</v>
      </c>
      <c r="F190" s="249" t="s">
        <v>1613</v>
      </c>
      <c r="G190" s="247"/>
      <c r="H190" s="248" t="s">
        <v>19</v>
      </c>
      <c r="I190" s="250"/>
      <c r="J190" s="247"/>
      <c r="K190" s="247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176</v>
      </c>
      <c r="AU190" s="255" t="s">
        <v>88</v>
      </c>
      <c r="AV190" s="14" t="s">
        <v>83</v>
      </c>
      <c r="AW190" s="14" t="s">
        <v>37</v>
      </c>
      <c r="AX190" s="14" t="s">
        <v>76</v>
      </c>
      <c r="AY190" s="255" t="s">
        <v>164</v>
      </c>
    </row>
    <row r="191" s="13" customFormat="1">
      <c r="A191" s="13"/>
      <c r="B191" s="234"/>
      <c r="C191" s="235"/>
      <c r="D191" s="236" t="s">
        <v>176</v>
      </c>
      <c r="E191" s="237" t="s">
        <v>19</v>
      </c>
      <c r="F191" s="238" t="s">
        <v>1614</v>
      </c>
      <c r="G191" s="235"/>
      <c r="H191" s="239">
        <v>8.8599999999999994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176</v>
      </c>
      <c r="AU191" s="245" t="s">
        <v>88</v>
      </c>
      <c r="AV191" s="13" t="s">
        <v>88</v>
      </c>
      <c r="AW191" s="13" t="s">
        <v>37</v>
      </c>
      <c r="AX191" s="13" t="s">
        <v>76</v>
      </c>
      <c r="AY191" s="245" t="s">
        <v>164</v>
      </c>
    </row>
    <row r="192" s="16" customFormat="1">
      <c r="A192" s="16"/>
      <c r="B192" s="267"/>
      <c r="C192" s="268"/>
      <c r="D192" s="236" t="s">
        <v>176</v>
      </c>
      <c r="E192" s="269" t="s">
        <v>19</v>
      </c>
      <c r="F192" s="270" t="s">
        <v>217</v>
      </c>
      <c r="G192" s="268"/>
      <c r="H192" s="271">
        <v>43.948999999999998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77" t="s">
        <v>176</v>
      </c>
      <c r="AU192" s="277" t="s">
        <v>88</v>
      </c>
      <c r="AV192" s="16" t="s">
        <v>93</v>
      </c>
      <c r="AW192" s="16" t="s">
        <v>37</v>
      </c>
      <c r="AX192" s="16" t="s">
        <v>76</v>
      </c>
      <c r="AY192" s="277" t="s">
        <v>164</v>
      </c>
    </row>
    <row r="193" s="15" customFormat="1">
      <c r="A193" s="15"/>
      <c r="B193" s="256"/>
      <c r="C193" s="257"/>
      <c r="D193" s="236" t="s">
        <v>176</v>
      </c>
      <c r="E193" s="258" t="s">
        <v>19</v>
      </c>
      <c r="F193" s="259" t="s">
        <v>185</v>
      </c>
      <c r="G193" s="257"/>
      <c r="H193" s="260">
        <v>144.90899999999999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176</v>
      </c>
      <c r="AU193" s="266" t="s">
        <v>88</v>
      </c>
      <c r="AV193" s="15" t="s">
        <v>172</v>
      </c>
      <c r="AW193" s="15" t="s">
        <v>37</v>
      </c>
      <c r="AX193" s="15" t="s">
        <v>83</v>
      </c>
      <c r="AY193" s="266" t="s">
        <v>164</v>
      </c>
    </row>
    <row r="194" s="12" customFormat="1" ht="22.8" customHeight="1">
      <c r="A194" s="12"/>
      <c r="B194" s="200"/>
      <c r="C194" s="201"/>
      <c r="D194" s="202" t="s">
        <v>75</v>
      </c>
      <c r="E194" s="214" t="s">
        <v>241</v>
      </c>
      <c r="F194" s="214" t="s">
        <v>242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SUM(P195:P213)</f>
        <v>0</v>
      </c>
      <c r="Q194" s="208"/>
      <c r="R194" s="209">
        <f>SUM(R195:R213)</f>
        <v>1.4561299999999999</v>
      </c>
      <c r="S194" s="208"/>
      <c r="T194" s="210">
        <f>SUM(T195:T213)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83</v>
      </c>
      <c r="AT194" s="212" t="s">
        <v>75</v>
      </c>
      <c r="AU194" s="212" t="s">
        <v>83</v>
      </c>
      <c r="AY194" s="211" t="s">
        <v>164</v>
      </c>
      <c r="BK194" s="213">
        <f>SUM(BK195:BK213)</f>
        <v>0</v>
      </c>
    </row>
    <row r="195" s="2" customFormat="1" ht="37.8" customHeight="1">
      <c r="A195" s="40"/>
      <c r="B195" s="41"/>
      <c r="C195" s="216" t="s">
        <v>243</v>
      </c>
      <c r="D195" s="216" t="s">
        <v>167</v>
      </c>
      <c r="E195" s="217" t="s">
        <v>244</v>
      </c>
      <c r="F195" s="218" t="s">
        <v>245</v>
      </c>
      <c r="G195" s="219" t="s">
        <v>246</v>
      </c>
      <c r="H195" s="220">
        <v>4</v>
      </c>
      <c r="I195" s="221"/>
      <c r="J195" s="222">
        <f>ROUND(I195*H195,2)</f>
        <v>0</v>
      </c>
      <c r="K195" s="218" t="s">
        <v>171</v>
      </c>
      <c r="L195" s="46"/>
      <c r="M195" s="223" t="s">
        <v>19</v>
      </c>
      <c r="N195" s="224" t="s">
        <v>48</v>
      </c>
      <c r="O195" s="86"/>
      <c r="P195" s="225">
        <f>O195*H195</f>
        <v>0</v>
      </c>
      <c r="Q195" s="225">
        <v>0.00048000000000000001</v>
      </c>
      <c r="R195" s="225">
        <f>Q195*H195</f>
        <v>0.0019200000000000001</v>
      </c>
      <c r="S195" s="225">
        <v>0</v>
      </c>
      <c r="T195" s="22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7" t="s">
        <v>172</v>
      </c>
      <c r="AT195" s="227" t="s">
        <v>167</v>
      </c>
      <c r="AU195" s="227" t="s">
        <v>88</v>
      </c>
      <c r="AY195" s="19" t="s">
        <v>164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9" t="s">
        <v>88</v>
      </c>
      <c r="BK195" s="228">
        <f>ROUND(I195*H195,2)</f>
        <v>0</v>
      </c>
      <c r="BL195" s="19" t="s">
        <v>172</v>
      </c>
      <c r="BM195" s="227" t="s">
        <v>1615</v>
      </c>
    </row>
    <row r="196" s="2" customFormat="1">
      <c r="A196" s="40"/>
      <c r="B196" s="41"/>
      <c r="C196" s="42"/>
      <c r="D196" s="229" t="s">
        <v>174</v>
      </c>
      <c r="E196" s="42"/>
      <c r="F196" s="230" t="s">
        <v>248</v>
      </c>
      <c r="G196" s="42"/>
      <c r="H196" s="42"/>
      <c r="I196" s="231"/>
      <c r="J196" s="42"/>
      <c r="K196" s="42"/>
      <c r="L196" s="46"/>
      <c r="M196" s="232"/>
      <c r="N196" s="23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174</v>
      </c>
      <c r="AU196" s="19" t="s">
        <v>88</v>
      </c>
    </row>
    <row r="197" s="2" customFormat="1" ht="24.15" customHeight="1">
      <c r="A197" s="40"/>
      <c r="B197" s="41"/>
      <c r="C197" s="278" t="s">
        <v>249</v>
      </c>
      <c r="D197" s="278" t="s">
        <v>250</v>
      </c>
      <c r="E197" s="279" t="s">
        <v>251</v>
      </c>
      <c r="F197" s="280" t="s">
        <v>252</v>
      </c>
      <c r="G197" s="281" t="s">
        <v>246</v>
      </c>
      <c r="H197" s="282">
        <v>1</v>
      </c>
      <c r="I197" s="283"/>
      <c r="J197" s="284">
        <f>ROUND(I197*H197,2)</f>
        <v>0</v>
      </c>
      <c r="K197" s="280" t="s">
        <v>171</v>
      </c>
      <c r="L197" s="285"/>
      <c r="M197" s="286" t="s">
        <v>19</v>
      </c>
      <c r="N197" s="287" t="s">
        <v>48</v>
      </c>
      <c r="O197" s="86"/>
      <c r="P197" s="225">
        <f>O197*H197</f>
        <v>0</v>
      </c>
      <c r="Q197" s="225">
        <v>0.01521</v>
      </c>
      <c r="R197" s="225">
        <f>Q197*H197</f>
        <v>0.01521</v>
      </c>
      <c r="S197" s="225">
        <v>0</v>
      </c>
      <c r="T197" s="22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7" t="s">
        <v>253</v>
      </c>
      <c r="AT197" s="227" t="s">
        <v>250</v>
      </c>
      <c r="AU197" s="227" t="s">
        <v>88</v>
      </c>
      <c r="AY197" s="19" t="s">
        <v>164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9" t="s">
        <v>88</v>
      </c>
      <c r="BK197" s="228">
        <f>ROUND(I197*H197,2)</f>
        <v>0</v>
      </c>
      <c r="BL197" s="19" t="s">
        <v>172</v>
      </c>
      <c r="BM197" s="227" t="s">
        <v>1616</v>
      </c>
    </row>
    <row r="198" s="2" customFormat="1">
      <c r="A198" s="40"/>
      <c r="B198" s="41"/>
      <c r="C198" s="42"/>
      <c r="D198" s="229" t="s">
        <v>174</v>
      </c>
      <c r="E198" s="42"/>
      <c r="F198" s="230" t="s">
        <v>255</v>
      </c>
      <c r="G198" s="42"/>
      <c r="H198" s="42"/>
      <c r="I198" s="231"/>
      <c r="J198" s="42"/>
      <c r="K198" s="42"/>
      <c r="L198" s="46"/>
      <c r="M198" s="232"/>
      <c r="N198" s="23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174</v>
      </c>
      <c r="AU198" s="19" t="s">
        <v>88</v>
      </c>
    </row>
    <row r="199" s="13" customFormat="1">
      <c r="A199" s="13"/>
      <c r="B199" s="234"/>
      <c r="C199" s="235"/>
      <c r="D199" s="236" t="s">
        <v>176</v>
      </c>
      <c r="E199" s="237" t="s">
        <v>19</v>
      </c>
      <c r="F199" s="238" t="s">
        <v>1617</v>
      </c>
      <c r="G199" s="235"/>
      <c r="H199" s="239">
        <v>1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176</v>
      </c>
      <c r="AU199" s="245" t="s">
        <v>88</v>
      </c>
      <c r="AV199" s="13" t="s">
        <v>88</v>
      </c>
      <c r="AW199" s="13" t="s">
        <v>37</v>
      </c>
      <c r="AX199" s="13" t="s">
        <v>83</v>
      </c>
      <c r="AY199" s="245" t="s">
        <v>164</v>
      </c>
    </row>
    <row r="200" s="2" customFormat="1" ht="24.15" customHeight="1">
      <c r="A200" s="40"/>
      <c r="B200" s="41"/>
      <c r="C200" s="278" t="s">
        <v>253</v>
      </c>
      <c r="D200" s="278" t="s">
        <v>250</v>
      </c>
      <c r="E200" s="279" t="s">
        <v>257</v>
      </c>
      <c r="F200" s="280" t="s">
        <v>258</v>
      </c>
      <c r="G200" s="281" t="s">
        <v>246</v>
      </c>
      <c r="H200" s="282">
        <v>1</v>
      </c>
      <c r="I200" s="283"/>
      <c r="J200" s="284">
        <f>ROUND(I200*H200,2)</f>
        <v>0</v>
      </c>
      <c r="K200" s="280" t="s">
        <v>171</v>
      </c>
      <c r="L200" s="285"/>
      <c r="M200" s="286" t="s">
        <v>19</v>
      </c>
      <c r="N200" s="287" t="s">
        <v>48</v>
      </c>
      <c r="O200" s="86"/>
      <c r="P200" s="225">
        <f>O200*H200</f>
        <v>0</v>
      </c>
      <c r="Q200" s="225">
        <v>0.014890000000000001</v>
      </c>
      <c r="R200" s="225">
        <f>Q200*H200</f>
        <v>0.014890000000000001</v>
      </c>
      <c r="S200" s="225">
        <v>0</v>
      </c>
      <c r="T200" s="22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7" t="s">
        <v>253</v>
      </c>
      <c r="AT200" s="227" t="s">
        <v>250</v>
      </c>
      <c r="AU200" s="227" t="s">
        <v>88</v>
      </c>
      <c r="AY200" s="19" t="s">
        <v>164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9" t="s">
        <v>88</v>
      </c>
      <c r="BK200" s="228">
        <f>ROUND(I200*H200,2)</f>
        <v>0</v>
      </c>
      <c r="BL200" s="19" t="s">
        <v>172</v>
      </c>
      <c r="BM200" s="227" t="s">
        <v>1618</v>
      </c>
    </row>
    <row r="201" s="2" customFormat="1">
      <c r="A201" s="40"/>
      <c r="B201" s="41"/>
      <c r="C201" s="42"/>
      <c r="D201" s="229" t="s">
        <v>174</v>
      </c>
      <c r="E201" s="42"/>
      <c r="F201" s="230" t="s">
        <v>260</v>
      </c>
      <c r="G201" s="42"/>
      <c r="H201" s="42"/>
      <c r="I201" s="231"/>
      <c r="J201" s="42"/>
      <c r="K201" s="42"/>
      <c r="L201" s="46"/>
      <c r="M201" s="232"/>
      <c r="N201" s="23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174</v>
      </c>
      <c r="AU201" s="19" t="s">
        <v>88</v>
      </c>
    </row>
    <row r="202" s="13" customFormat="1">
      <c r="A202" s="13"/>
      <c r="B202" s="234"/>
      <c r="C202" s="235"/>
      <c r="D202" s="236" t="s">
        <v>176</v>
      </c>
      <c r="E202" s="237" t="s">
        <v>19</v>
      </c>
      <c r="F202" s="238" t="s">
        <v>262</v>
      </c>
      <c r="G202" s="235"/>
      <c r="H202" s="239">
        <v>1</v>
      </c>
      <c r="I202" s="240"/>
      <c r="J202" s="235"/>
      <c r="K202" s="235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176</v>
      </c>
      <c r="AU202" s="245" t="s">
        <v>88</v>
      </c>
      <c r="AV202" s="13" t="s">
        <v>88</v>
      </c>
      <c r="AW202" s="13" t="s">
        <v>37</v>
      </c>
      <c r="AX202" s="13" t="s">
        <v>83</v>
      </c>
      <c r="AY202" s="245" t="s">
        <v>164</v>
      </c>
    </row>
    <row r="203" s="2" customFormat="1" ht="24.15" customHeight="1">
      <c r="A203" s="40"/>
      <c r="B203" s="41"/>
      <c r="C203" s="278" t="s">
        <v>263</v>
      </c>
      <c r="D203" s="278" t="s">
        <v>250</v>
      </c>
      <c r="E203" s="279" t="s">
        <v>1619</v>
      </c>
      <c r="F203" s="280" t="s">
        <v>1620</v>
      </c>
      <c r="G203" s="281" t="s">
        <v>246</v>
      </c>
      <c r="H203" s="282">
        <v>2</v>
      </c>
      <c r="I203" s="283"/>
      <c r="J203" s="284">
        <f>ROUND(I203*H203,2)</f>
        <v>0</v>
      </c>
      <c r="K203" s="280" t="s">
        <v>171</v>
      </c>
      <c r="L203" s="285"/>
      <c r="M203" s="286" t="s">
        <v>19</v>
      </c>
      <c r="N203" s="287" t="s">
        <v>48</v>
      </c>
      <c r="O203" s="86"/>
      <c r="P203" s="225">
        <f>O203*H203</f>
        <v>0</v>
      </c>
      <c r="Q203" s="225">
        <v>0.01553</v>
      </c>
      <c r="R203" s="225">
        <f>Q203*H203</f>
        <v>0.031060000000000001</v>
      </c>
      <c r="S203" s="225">
        <v>0</v>
      </c>
      <c r="T203" s="22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7" t="s">
        <v>253</v>
      </c>
      <c r="AT203" s="227" t="s">
        <v>250</v>
      </c>
      <c r="AU203" s="227" t="s">
        <v>88</v>
      </c>
      <c r="AY203" s="19" t="s">
        <v>164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9" t="s">
        <v>88</v>
      </c>
      <c r="BK203" s="228">
        <f>ROUND(I203*H203,2)</f>
        <v>0</v>
      </c>
      <c r="BL203" s="19" t="s">
        <v>172</v>
      </c>
      <c r="BM203" s="227" t="s">
        <v>1621</v>
      </c>
    </row>
    <row r="204" s="2" customFormat="1">
      <c r="A204" s="40"/>
      <c r="B204" s="41"/>
      <c r="C204" s="42"/>
      <c r="D204" s="229" t="s">
        <v>174</v>
      </c>
      <c r="E204" s="42"/>
      <c r="F204" s="230" t="s">
        <v>1622</v>
      </c>
      <c r="G204" s="42"/>
      <c r="H204" s="42"/>
      <c r="I204" s="231"/>
      <c r="J204" s="42"/>
      <c r="K204" s="42"/>
      <c r="L204" s="46"/>
      <c r="M204" s="232"/>
      <c r="N204" s="23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174</v>
      </c>
      <c r="AU204" s="19" t="s">
        <v>88</v>
      </c>
    </row>
    <row r="205" s="13" customFormat="1">
      <c r="A205" s="13"/>
      <c r="B205" s="234"/>
      <c r="C205" s="235"/>
      <c r="D205" s="236" t="s">
        <v>176</v>
      </c>
      <c r="E205" s="237" t="s">
        <v>19</v>
      </c>
      <c r="F205" s="238" t="s">
        <v>1623</v>
      </c>
      <c r="G205" s="235"/>
      <c r="H205" s="239">
        <v>1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176</v>
      </c>
      <c r="AU205" s="245" t="s">
        <v>88</v>
      </c>
      <c r="AV205" s="13" t="s">
        <v>88</v>
      </c>
      <c r="AW205" s="13" t="s">
        <v>37</v>
      </c>
      <c r="AX205" s="13" t="s">
        <v>76</v>
      </c>
      <c r="AY205" s="245" t="s">
        <v>164</v>
      </c>
    </row>
    <row r="206" s="13" customFormat="1">
      <c r="A206" s="13"/>
      <c r="B206" s="234"/>
      <c r="C206" s="235"/>
      <c r="D206" s="236" t="s">
        <v>176</v>
      </c>
      <c r="E206" s="237" t="s">
        <v>19</v>
      </c>
      <c r="F206" s="238" t="s">
        <v>1624</v>
      </c>
      <c r="G206" s="235"/>
      <c r="H206" s="239">
        <v>1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176</v>
      </c>
      <c r="AU206" s="245" t="s">
        <v>88</v>
      </c>
      <c r="AV206" s="13" t="s">
        <v>88</v>
      </c>
      <c r="AW206" s="13" t="s">
        <v>37</v>
      </c>
      <c r="AX206" s="13" t="s">
        <v>76</v>
      </c>
      <c r="AY206" s="245" t="s">
        <v>164</v>
      </c>
    </row>
    <row r="207" s="15" customFormat="1">
      <c r="A207" s="15"/>
      <c r="B207" s="256"/>
      <c r="C207" s="257"/>
      <c r="D207" s="236" t="s">
        <v>176</v>
      </c>
      <c r="E207" s="258" t="s">
        <v>19</v>
      </c>
      <c r="F207" s="259" t="s">
        <v>185</v>
      </c>
      <c r="G207" s="257"/>
      <c r="H207" s="260">
        <v>2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6" t="s">
        <v>176</v>
      </c>
      <c r="AU207" s="266" t="s">
        <v>88</v>
      </c>
      <c r="AV207" s="15" t="s">
        <v>172</v>
      </c>
      <c r="AW207" s="15" t="s">
        <v>37</v>
      </c>
      <c r="AX207" s="15" t="s">
        <v>83</v>
      </c>
      <c r="AY207" s="266" t="s">
        <v>164</v>
      </c>
    </row>
    <row r="208" s="2" customFormat="1" ht="37.8" customHeight="1">
      <c r="A208" s="40"/>
      <c r="B208" s="41"/>
      <c r="C208" s="216" t="s">
        <v>268</v>
      </c>
      <c r="D208" s="216" t="s">
        <v>167</v>
      </c>
      <c r="E208" s="217" t="s">
        <v>264</v>
      </c>
      <c r="F208" s="218" t="s">
        <v>265</v>
      </c>
      <c r="G208" s="219" t="s">
        <v>246</v>
      </c>
      <c r="H208" s="220">
        <v>3</v>
      </c>
      <c r="I208" s="221"/>
      <c r="J208" s="222">
        <f>ROUND(I208*H208,2)</f>
        <v>0</v>
      </c>
      <c r="K208" s="218" t="s">
        <v>171</v>
      </c>
      <c r="L208" s="46"/>
      <c r="M208" s="223" t="s">
        <v>19</v>
      </c>
      <c r="N208" s="224" t="s">
        <v>48</v>
      </c>
      <c r="O208" s="86"/>
      <c r="P208" s="225">
        <f>O208*H208</f>
        <v>0</v>
      </c>
      <c r="Q208" s="225">
        <v>0.44169999999999998</v>
      </c>
      <c r="R208" s="225">
        <f>Q208*H208</f>
        <v>1.3250999999999999</v>
      </c>
      <c r="S208" s="225">
        <v>0</v>
      </c>
      <c r="T208" s="22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7" t="s">
        <v>172</v>
      </c>
      <c r="AT208" s="227" t="s">
        <v>167</v>
      </c>
      <c r="AU208" s="227" t="s">
        <v>88</v>
      </c>
      <c r="AY208" s="19" t="s">
        <v>164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9" t="s">
        <v>88</v>
      </c>
      <c r="BK208" s="228">
        <f>ROUND(I208*H208,2)</f>
        <v>0</v>
      </c>
      <c r="BL208" s="19" t="s">
        <v>172</v>
      </c>
      <c r="BM208" s="227" t="s">
        <v>1625</v>
      </c>
    </row>
    <row r="209" s="2" customFormat="1">
      <c r="A209" s="40"/>
      <c r="B209" s="41"/>
      <c r="C209" s="42"/>
      <c r="D209" s="229" t="s">
        <v>174</v>
      </c>
      <c r="E209" s="42"/>
      <c r="F209" s="230" t="s">
        <v>267</v>
      </c>
      <c r="G209" s="42"/>
      <c r="H209" s="42"/>
      <c r="I209" s="231"/>
      <c r="J209" s="42"/>
      <c r="K209" s="42"/>
      <c r="L209" s="46"/>
      <c r="M209" s="232"/>
      <c r="N209" s="23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174</v>
      </c>
      <c r="AU209" s="19" t="s">
        <v>88</v>
      </c>
    </row>
    <row r="210" s="13" customFormat="1">
      <c r="A210" s="13"/>
      <c r="B210" s="234"/>
      <c r="C210" s="235"/>
      <c r="D210" s="236" t="s">
        <v>176</v>
      </c>
      <c r="E210" s="237" t="s">
        <v>19</v>
      </c>
      <c r="F210" s="238" t="s">
        <v>1626</v>
      </c>
      <c r="G210" s="235"/>
      <c r="H210" s="239">
        <v>2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176</v>
      </c>
      <c r="AU210" s="245" t="s">
        <v>88</v>
      </c>
      <c r="AV210" s="13" t="s">
        <v>88</v>
      </c>
      <c r="AW210" s="13" t="s">
        <v>37</v>
      </c>
      <c r="AX210" s="13" t="s">
        <v>76</v>
      </c>
      <c r="AY210" s="245" t="s">
        <v>164</v>
      </c>
    </row>
    <row r="211" s="13" customFormat="1">
      <c r="A211" s="13"/>
      <c r="B211" s="234"/>
      <c r="C211" s="235"/>
      <c r="D211" s="236" t="s">
        <v>176</v>
      </c>
      <c r="E211" s="237" t="s">
        <v>19</v>
      </c>
      <c r="F211" s="238" t="s">
        <v>1627</v>
      </c>
      <c r="G211" s="235"/>
      <c r="H211" s="239">
        <v>1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176</v>
      </c>
      <c r="AU211" s="245" t="s">
        <v>88</v>
      </c>
      <c r="AV211" s="13" t="s">
        <v>88</v>
      </c>
      <c r="AW211" s="13" t="s">
        <v>37</v>
      </c>
      <c r="AX211" s="13" t="s">
        <v>76</v>
      </c>
      <c r="AY211" s="245" t="s">
        <v>164</v>
      </c>
    </row>
    <row r="212" s="15" customFormat="1">
      <c r="A212" s="15"/>
      <c r="B212" s="256"/>
      <c r="C212" s="257"/>
      <c r="D212" s="236" t="s">
        <v>176</v>
      </c>
      <c r="E212" s="258" t="s">
        <v>19</v>
      </c>
      <c r="F212" s="259" t="s">
        <v>185</v>
      </c>
      <c r="G212" s="257"/>
      <c r="H212" s="260">
        <v>3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176</v>
      </c>
      <c r="AU212" s="266" t="s">
        <v>88</v>
      </c>
      <c r="AV212" s="15" t="s">
        <v>172</v>
      </c>
      <c r="AW212" s="15" t="s">
        <v>37</v>
      </c>
      <c r="AX212" s="15" t="s">
        <v>83</v>
      </c>
      <c r="AY212" s="266" t="s">
        <v>164</v>
      </c>
    </row>
    <row r="213" s="2" customFormat="1" ht="24.15" customHeight="1">
      <c r="A213" s="40"/>
      <c r="B213" s="41"/>
      <c r="C213" s="278" t="s">
        <v>275</v>
      </c>
      <c r="D213" s="278" t="s">
        <v>250</v>
      </c>
      <c r="E213" s="279" t="s">
        <v>269</v>
      </c>
      <c r="F213" s="280" t="s">
        <v>270</v>
      </c>
      <c r="G213" s="281" t="s">
        <v>246</v>
      </c>
      <c r="H213" s="282">
        <v>3</v>
      </c>
      <c r="I213" s="283"/>
      <c r="J213" s="284">
        <f>ROUND(I213*H213,2)</f>
        <v>0</v>
      </c>
      <c r="K213" s="280" t="s">
        <v>19</v>
      </c>
      <c r="L213" s="285"/>
      <c r="M213" s="286" t="s">
        <v>19</v>
      </c>
      <c r="N213" s="287" t="s">
        <v>48</v>
      </c>
      <c r="O213" s="86"/>
      <c r="P213" s="225">
        <f>O213*H213</f>
        <v>0</v>
      </c>
      <c r="Q213" s="225">
        <v>0.02265</v>
      </c>
      <c r="R213" s="225">
        <f>Q213*H213</f>
        <v>0.067949999999999997</v>
      </c>
      <c r="S213" s="225">
        <v>0</v>
      </c>
      <c r="T213" s="22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7" t="s">
        <v>253</v>
      </c>
      <c r="AT213" s="227" t="s">
        <v>250</v>
      </c>
      <c r="AU213" s="227" t="s">
        <v>88</v>
      </c>
      <c r="AY213" s="19" t="s">
        <v>164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9" t="s">
        <v>88</v>
      </c>
      <c r="BK213" s="228">
        <f>ROUND(I213*H213,2)</f>
        <v>0</v>
      </c>
      <c r="BL213" s="19" t="s">
        <v>172</v>
      </c>
      <c r="BM213" s="227" t="s">
        <v>1628</v>
      </c>
    </row>
    <row r="214" s="12" customFormat="1" ht="22.8" customHeight="1">
      <c r="A214" s="12"/>
      <c r="B214" s="200"/>
      <c r="C214" s="201"/>
      <c r="D214" s="202" t="s">
        <v>75</v>
      </c>
      <c r="E214" s="214" t="s">
        <v>273</v>
      </c>
      <c r="F214" s="214" t="s">
        <v>274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SUM(P215:P217)</f>
        <v>0</v>
      </c>
      <c r="Q214" s="208"/>
      <c r="R214" s="209">
        <f>SUM(R215:R217)</f>
        <v>0.016181099999999997</v>
      </c>
      <c r="S214" s="208"/>
      <c r="T214" s="210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83</v>
      </c>
      <c r="AT214" s="212" t="s">
        <v>75</v>
      </c>
      <c r="AU214" s="212" t="s">
        <v>83</v>
      </c>
      <c r="AY214" s="211" t="s">
        <v>164</v>
      </c>
      <c r="BK214" s="213">
        <f>SUM(BK215:BK217)</f>
        <v>0</v>
      </c>
    </row>
    <row r="215" s="2" customFormat="1" ht="37.8" customHeight="1">
      <c r="A215" s="40"/>
      <c r="B215" s="41"/>
      <c r="C215" s="216" t="s">
        <v>283</v>
      </c>
      <c r="D215" s="216" t="s">
        <v>167</v>
      </c>
      <c r="E215" s="217" t="s">
        <v>276</v>
      </c>
      <c r="F215" s="218" t="s">
        <v>277</v>
      </c>
      <c r="G215" s="219" t="s">
        <v>170</v>
      </c>
      <c r="H215" s="220">
        <v>124.47</v>
      </c>
      <c r="I215" s="221"/>
      <c r="J215" s="222">
        <f>ROUND(I215*H215,2)</f>
        <v>0</v>
      </c>
      <c r="K215" s="218" t="s">
        <v>171</v>
      </c>
      <c r="L215" s="46"/>
      <c r="M215" s="223" t="s">
        <v>19</v>
      </c>
      <c r="N215" s="224" t="s">
        <v>48</v>
      </c>
      <c r="O215" s="86"/>
      <c r="P215" s="225">
        <f>O215*H215</f>
        <v>0</v>
      </c>
      <c r="Q215" s="225">
        <v>0.00012999999999999999</v>
      </c>
      <c r="R215" s="225">
        <f>Q215*H215</f>
        <v>0.016181099999999997</v>
      </c>
      <c r="S215" s="225">
        <v>0</v>
      </c>
      <c r="T215" s="22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7" t="s">
        <v>172</v>
      </c>
      <c r="AT215" s="227" t="s">
        <v>167</v>
      </c>
      <c r="AU215" s="227" t="s">
        <v>88</v>
      </c>
      <c r="AY215" s="19" t="s">
        <v>164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9" t="s">
        <v>88</v>
      </c>
      <c r="BK215" s="228">
        <f>ROUND(I215*H215,2)</f>
        <v>0</v>
      </c>
      <c r="BL215" s="19" t="s">
        <v>172</v>
      </c>
      <c r="BM215" s="227" t="s">
        <v>1629</v>
      </c>
    </row>
    <row r="216" s="2" customFormat="1">
      <c r="A216" s="40"/>
      <c r="B216" s="41"/>
      <c r="C216" s="42"/>
      <c r="D216" s="229" t="s">
        <v>174</v>
      </c>
      <c r="E216" s="42"/>
      <c r="F216" s="230" t="s">
        <v>279</v>
      </c>
      <c r="G216" s="42"/>
      <c r="H216" s="42"/>
      <c r="I216" s="231"/>
      <c r="J216" s="42"/>
      <c r="K216" s="42"/>
      <c r="L216" s="46"/>
      <c r="M216" s="232"/>
      <c r="N216" s="23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174</v>
      </c>
      <c r="AU216" s="19" t="s">
        <v>88</v>
      </c>
    </row>
    <row r="217" s="13" customFormat="1">
      <c r="A217" s="13"/>
      <c r="B217" s="234"/>
      <c r="C217" s="235"/>
      <c r="D217" s="236" t="s">
        <v>176</v>
      </c>
      <c r="E217" s="237" t="s">
        <v>19</v>
      </c>
      <c r="F217" s="238" t="s">
        <v>1630</v>
      </c>
      <c r="G217" s="235"/>
      <c r="H217" s="239">
        <v>124.47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176</v>
      </c>
      <c r="AU217" s="245" t="s">
        <v>88</v>
      </c>
      <c r="AV217" s="13" t="s">
        <v>88</v>
      </c>
      <c r="AW217" s="13" t="s">
        <v>37</v>
      </c>
      <c r="AX217" s="13" t="s">
        <v>83</v>
      </c>
      <c r="AY217" s="245" t="s">
        <v>164</v>
      </c>
    </row>
    <row r="218" s="12" customFormat="1" ht="22.8" customHeight="1">
      <c r="A218" s="12"/>
      <c r="B218" s="200"/>
      <c r="C218" s="201"/>
      <c r="D218" s="202" t="s">
        <v>75</v>
      </c>
      <c r="E218" s="214" t="s">
        <v>281</v>
      </c>
      <c r="F218" s="214" t="s">
        <v>282</v>
      </c>
      <c r="G218" s="201"/>
      <c r="H218" s="201"/>
      <c r="I218" s="204"/>
      <c r="J218" s="215">
        <f>BK218</f>
        <v>0</v>
      </c>
      <c r="K218" s="201"/>
      <c r="L218" s="206"/>
      <c r="M218" s="207"/>
      <c r="N218" s="208"/>
      <c r="O218" s="208"/>
      <c r="P218" s="209">
        <f>SUM(P219:P221)</f>
        <v>0</v>
      </c>
      <c r="Q218" s="208"/>
      <c r="R218" s="209">
        <f>SUM(R219:R221)</f>
        <v>0.0074000000000000003</v>
      </c>
      <c r="S218" s="208"/>
      <c r="T218" s="210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1" t="s">
        <v>83</v>
      </c>
      <c r="AT218" s="212" t="s">
        <v>75</v>
      </c>
      <c r="AU218" s="212" t="s">
        <v>83</v>
      </c>
      <c r="AY218" s="211" t="s">
        <v>164</v>
      </c>
      <c r="BK218" s="213">
        <f>SUM(BK219:BK221)</f>
        <v>0</v>
      </c>
    </row>
    <row r="219" s="2" customFormat="1" ht="37.8" customHeight="1">
      <c r="A219" s="40"/>
      <c r="B219" s="41"/>
      <c r="C219" s="216" t="s">
        <v>291</v>
      </c>
      <c r="D219" s="216" t="s">
        <v>167</v>
      </c>
      <c r="E219" s="217" t="s">
        <v>284</v>
      </c>
      <c r="F219" s="218" t="s">
        <v>285</v>
      </c>
      <c r="G219" s="219" t="s">
        <v>170</v>
      </c>
      <c r="H219" s="220">
        <v>185</v>
      </c>
      <c r="I219" s="221"/>
      <c r="J219" s="222">
        <f>ROUND(I219*H219,2)</f>
        <v>0</v>
      </c>
      <c r="K219" s="218" t="s">
        <v>171</v>
      </c>
      <c r="L219" s="46"/>
      <c r="M219" s="223" t="s">
        <v>19</v>
      </c>
      <c r="N219" s="224" t="s">
        <v>48</v>
      </c>
      <c r="O219" s="86"/>
      <c r="P219" s="225">
        <f>O219*H219</f>
        <v>0</v>
      </c>
      <c r="Q219" s="225">
        <v>4.0000000000000003E-05</v>
      </c>
      <c r="R219" s="225">
        <f>Q219*H219</f>
        <v>0.0074000000000000003</v>
      </c>
      <c r="S219" s="225">
        <v>0</v>
      </c>
      <c r="T219" s="22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7" t="s">
        <v>172</v>
      </c>
      <c r="AT219" s="227" t="s">
        <v>167</v>
      </c>
      <c r="AU219" s="227" t="s">
        <v>88</v>
      </c>
      <c r="AY219" s="19" t="s">
        <v>164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9" t="s">
        <v>88</v>
      </c>
      <c r="BK219" s="228">
        <f>ROUND(I219*H219,2)</f>
        <v>0</v>
      </c>
      <c r="BL219" s="19" t="s">
        <v>172</v>
      </c>
      <c r="BM219" s="227" t="s">
        <v>1631</v>
      </c>
    </row>
    <row r="220" s="2" customFormat="1">
      <c r="A220" s="40"/>
      <c r="B220" s="41"/>
      <c r="C220" s="42"/>
      <c r="D220" s="229" t="s">
        <v>174</v>
      </c>
      <c r="E220" s="42"/>
      <c r="F220" s="230" t="s">
        <v>287</v>
      </c>
      <c r="G220" s="42"/>
      <c r="H220" s="42"/>
      <c r="I220" s="231"/>
      <c r="J220" s="42"/>
      <c r="K220" s="42"/>
      <c r="L220" s="46"/>
      <c r="M220" s="232"/>
      <c r="N220" s="23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174</v>
      </c>
      <c r="AU220" s="19" t="s">
        <v>88</v>
      </c>
    </row>
    <row r="221" s="13" customFormat="1">
      <c r="A221" s="13"/>
      <c r="B221" s="234"/>
      <c r="C221" s="235"/>
      <c r="D221" s="236" t="s">
        <v>176</v>
      </c>
      <c r="E221" s="237" t="s">
        <v>19</v>
      </c>
      <c r="F221" s="238" t="s">
        <v>1632</v>
      </c>
      <c r="G221" s="235"/>
      <c r="H221" s="239">
        <v>185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176</v>
      </c>
      <c r="AU221" s="245" t="s">
        <v>88</v>
      </c>
      <c r="AV221" s="13" t="s">
        <v>88</v>
      </c>
      <c r="AW221" s="13" t="s">
        <v>37</v>
      </c>
      <c r="AX221" s="13" t="s">
        <v>83</v>
      </c>
      <c r="AY221" s="245" t="s">
        <v>164</v>
      </c>
    </row>
    <row r="222" s="12" customFormat="1" ht="22.8" customHeight="1">
      <c r="A222" s="12"/>
      <c r="B222" s="200"/>
      <c r="C222" s="201"/>
      <c r="D222" s="202" t="s">
        <v>75</v>
      </c>
      <c r="E222" s="214" t="s">
        <v>289</v>
      </c>
      <c r="F222" s="214" t="s">
        <v>290</v>
      </c>
      <c r="G222" s="201"/>
      <c r="H222" s="201"/>
      <c r="I222" s="204"/>
      <c r="J222" s="215">
        <f>BK222</f>
        <v>0</v>
      </c>
      <c r="K222" s="201"/>
      <c r="L222" s="206"/>
      <c r="M222" s="207"/>
      <c r="N222" s="208"/>
      <c r="O222" s="208"/>
      <c r="P222" s="209">
        <f>SUM(P223:P339)</f>
        <v>0</v>
      </c>
      <c r="Q222" s="208"/>
      <c r="R222" s="209">
        <f>SUM(R223:R339)</f>
        <v>0</v>
      </c>
      <c r="S222" s="208"/>
      <c r="T222" s="210">
        <f>SUM(T223:T339)</f>
        <v>56.136649999999996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1" t="s">
        <v>83</v>
      </c>
      <c r="AT222" s="212" t="s">
        <v>75</v>
      </c>
      <c r="AU222" s="212" t="s">
        <v>83</v>
      </c>
      <c r="AY222" s="211" t="s">
        <v>164</v>
      </c>
      <c r="BK222" s="213">
        <f>SUM(BK223:BK339)</f>
        <v>0</v>
      </c>
    </row>
    <row r="223" s="2" customFormat="1" ht="44.25" customHeight="1">
      <c r="A223" s="40"/>
      <c r="B223" s="41"/>
      <c r="C223" s="216" t="s">
        <v>300</v>
      </c>
      <c r="D223" s="216" t="s">
        <v>167</v>
      </c>
      <c r="E223" s="217" t="s">
        <v>1633</v>
      </c>
      <c r="F223" s="218" t="s">
        <v>1634</v>
      </c>
      <c r="G223" s="219" t="s">
        <v>170</v>
      </c>
      <c r="H223" s="220">
        <v>1.192</v>
      </c>
      <c r="I223" s="221"/>
      <c r="J223" s="222">
        <f>ROUND(I223*H223,2)</f>
        <v>0</v>
      </c>
      <c r="K223" s="218" t="s">
        <v>171</v>
      </c>
      <c r="L223" s="46"/>
      <c r="M223" s="223" t="s">
        <v>19</v>
      </c>
      <c r="N223" s="224" t="s">
        <v>48</v>
      </c>
      <c r="O223" s="86"/>
      <c r="P223" s="225">
        <f>O223*H223</f>
        <v>0</v>
      </c>
      <c r="Q223" s="225">
        <v>0</v>
      </c>
      <c r="R223" s="225">
        <f>Q223*H223</f>
        <v>0</v>
      </c>
      <c r="S223" s="225">
        <v>0.13100000000000001</v>
      </c>
      <c r="T223" s="226">
        <f>S223*H223</f>
        <v>0.15615200000000001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7" t="s">
        <v>172</v>
      </c>
      <c r="AT223" s="227" t="s">
        <v>167</v>
      </c>
      <c r="AU223" s="227" t="s">
        <v>88</v>
      </c>
      <c r="AY223" s="19" t="s">
        <v>164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9" t="s">
        <v>88</v>
      </c>
      <c r="BK223" s="228">
        <f>ROUND(I223*H223,2)</f>
        <v>0</v>
      </c>
      <c r="BL223" s="19" t="s">
        <v>172</v>
      </c>
      <c r="BM223" s="227" t="s">
        <v>1635</v>
      </c>
    </row>
    <row r="224" s="2" customFormat="1">
      <c r="A224" s="40"/>
      <c r="B224" s="41"/>
      <c r="C224" s="42"/>
      <c r="D224" s="229" t="s">
        <v>174</v>
      </c>
      <c r="E224" s="42"/>
      <c r="F224" s="230" t="s">
        <v>1636</v>
      </c>
      <c r="G224" s="42"/>
      <c r="H224" s="42"/>
      <c r="I224" s="231"/>
      <c r="J224" s="42"/>
      <c r="K224" s="42"/>
      <c r="L224" s="46"/>
      <c r="M224" s="232"/>
      <c r="N224" s="23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174</v>
      </c>
      <c r="AU224" s="19" t="s">
        <v>88</v>
      </c>
    </row>
    <row r="225" s="13" customFormat="1">
      <c r="A225" s="13"/>
      <c r="B225" s="234"/>
      <c r="C225" s="235"/>
      <c r="D225" s="236" t="s">
        <v>176</v>
      </c>
      <c r="E225" s="237" t="s">
        <v>19</v>
      </c>
      <c r="F225" s="238" t="s">
        <v>1637</v>
      </c>
      <c r="G225" s="235"/>
      <c r="H225" s="239">
        <v>1.192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176</v>
      </c>
      <c r="AU225" s="245" t="s">
        <v>88</v>
      </c>
      <c r="AV225" s="13" t="s">
        <v>88</v>
      </c>
      <c r="AW225" s="13" t="s">
        <v>37</v>
      </c>
      <c r="AX225" s="13" t="s">
        <v>83</v>
      </c>
      <c r="AY225" s="245" t="s">
        <v>164</v>
      </c>
    </row>
    <row r="226" s="2" customFormat="1" ht="49.05" customHeight="1">
      <c r="A226" s="40"/>
      <c r="B226" s="41"/>
      <c r="C226" s="216" t="s">
        <v>8</v>
      </c>
      <c r="D226" s="216" t="s">
        <v>167</v>
      </c>
      <c r="E226" s="217" t="s">
        <v>1638</v>
      </c>
      <c r="F226" s="218" t="s">
        <v>1639</v>
      </c>
      <c r="G226" s="219" t="s">
        <v>294</v>
      </c>
      <c r="H226" s="220">
        <v>7.25</v>
      </c>
      <c r="I226" s="221"/>
      <c r="J226" s="222">
        <f>ROUND(I226*H226,2)</f>
        <v>0</v>
      </c>
      <c r="K226" s="218" t="s">
        <v>171</v>
      </c>
      <c r="L226" s="46"/>
      <c r="M226" s="223" t="s">
        <v>19</v>
      </c>
      <c r="N226" s="224" t="s">
        <v>48</v>
      </c>
      <c r="O226" s="86"/>
      <c r="P226" s="225">
        <f>O226*H226</f>
        <v>0</v>
      </c>
      <c r="Q226" s="225">
        <v>0</v>
      </c>
      <c r="R226" s="225">
        <f>Q226*H226</f>
        <v>0</v>
      </c>
      <c r="S226" s="225">
        <v>1.8</v>
      </c>
      <c r="T226" s="226">
        <f>S226*H226</f>
        <v>13.050000000000001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7" t="s">
        <v>172</v>
      </c>
      <c r="AT226" s="227" t="s">
        <v>167</v>
      </c>
      <c r="AU226" s="227" t="s">
        <v>88</v>
      </c>
      <c r="AY226" s="19" t="s">
        <v>164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9" t="s">
        <v>88</v>
      </c>
      <c r="BK226" s="228">
        <f>ROUND(I226*H226,2)</f>
        <v>0</v>
      </c>
      <c r="BL226" s="19" t="s">
        <v>172</v>
      </c>
      <c r="BM226" s="227" t="s">
        <v>1640</v>
      </c>
    </row>
    <row r="227" s="2" customFormat="1">
      <c r="A227" s="40"/>
      <c r="B227" s="41"/>
      <c r="C227" s="42"/>
      <c r="D227" s="229" t="s">
        <v>174</v>
      </c>
      <c r="E227" s="42"/>
      <c r="F227" s="230" t="s">
        <v>1641</v>
      </c>
      <c r="G227" s="42"/>
      <c r="H227" s="42"/>
      <c r="I227" s="231"/>
      <c r="J227" s="42"/>
      <c r="K227" s="42"/>
      <c r="L227" s="46"/>
      <c r="M227" s="232"/>
      <c r="N227" s="23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174</v>
      </c>
      <c r="AU227" s="19" t="s">
        <v>88</v>
      </c>
    </row>
    <row r="228" s="14" customFormat="1">
      <c r="A228" s="14"/>
      <c r="B228" s="246"/>
      <c r="C228" s="247"/>
      <c r="D228" s="236" t="s">
        <v>176</v>
      </c>
      <c r="E228" s="248" t="s">
        <v>19</v>
      </c>
      <c r="F228" s="249" t="s">
        <v>1642</v>
      </c>
      <c r="G228" s="247"/>
      <c r="H228" s="248" t="s">
        <v>19</v>
      </c>
      <c r="I228" s="250"/>
      <c r="J228" s="247"/>
      <c r="K228" s="247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176</v>
      </c>
      <c r="AU228" s="255" t="s">
        <v>88</v>
      </c>
      <c r="AV228" s="14" t="s">
        <v>83</v>
      </c>
      <c r="AW228" s="14" t="s">
        <v>37</v>
      </c>
      <c r="AX228" s="14" t="s">
        <v>76</v>
      </c>
      <c r="AY228" s="255" t="s">
        <v>164</v>
      </c>
    </row>
    <row r="229" s="13" customFormat="1">
      <c r="A229" s="13"/>
      <c r="B229" s="234"/>
      <c r="C229" s="235"/>
      <c r="D229" s="236" t="s">
        <v>176</v>
      </c>
      <c r="E229" s="237" t="s">
        <v>19</v>
      </c>
      <c r="F229" s="238" t="s">
        <v>1643</v>
      </c>
      <c r="G229" s="235"/>
      <c r="H229" s="239">
        <v>1.994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176</v>
      </c>
      <c r="AU229" s="245" t="s">
        <v>88</v>
      </c>
      <c r="AV229" s="13" t="s">
        <v>88</v>
      </c>
      <c r="AW229" s="13" t="s">
        <v>37</v>
      </c>
      <c r="AX229" s="13" t="s">
        <v>76</v>
      </c>
      <c r="AY229" s="245" t="s">
        <v>164</v>
      </c>
    </row>
    <row r="230" s="13" customFormat="1">
      <c r="A230" s="13"/>
      <c r="B230" s="234"/>
      <c r="C230" s="235"/>
      <c r="D230" s="236" t="s">
        <v>176</v>
      </c>
      <c r="E230" s="237" t="s">
        <v>19</v>
      </c>
      <c r="F230" s="238" t="s">
        <v>1644</v>
      </c>
      <c r="G230" s="235"/>
      <c r="H230" s="239">
        <v>0.42499999999999999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176</v>
      </c>
      <c r="AU230" s="245" t="s">
        <v>88</v>
      </c>
      <c r="AV230" s="13" t="s">
        <v>88</v>
      </c>
      <c r="AW230" s="13" t="s">
        <v>37</v>
      </c>
      <c r="AX230" s="13" t="s">
        <v>76</v>
      </c>
      <c r="AY230" s="245" t="s">
        <v>164</v>
      </c>
    </row>
    <row r="231" s="13" customFormat="1">
      <c r="A231" s="13"/>
      <c r="B231" s="234"/>
      <c r="C231" s="235"/>
      <c r="D231" s="236" t="s">
        <v>176</v>
      </c>
      <c r="E231" s="237" t="s">
        <v>19</v>
      </c>
      <c r="F231" s="238" t="s">
        <v>1645</v>
      </c>
      <c r="G231" s="235"/>
      <c r="H231" s="239">
        <v>2.169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176</v>
      </c>
      <c r="AU231" s="245" t="s">
        <v>88</v>
      </c>
      <c r="AV231" s="13" t="s">
        <v>88</v>
      </c>
      <c r="AW231" s="13" t="s">
        <v>37</v>
      </c>
      <c r="AX231" s="13" t="s">
        <v>76</v>
      </c>
      <c r="AY231" s="245" t="s">
        <v>164</v>
      </c>
    </row>
    <row r="232" s="13" customFormat="1">
      <c r="A232" s="13"/>
      <c r="B232" s="234"/>
      <c r="C232" s="235"/>
      <c r="D232" s="236" t="s">
        <v>176</v>
      </c>
      <c r="E232" s="237" t="s">
        <v>19</v>
      </c>
      <c r="F232" s="238" t="s">
        <v>1646</v>
      </c>
      <c r="G232" s="235"/>
      <c r="H232" s="239">
        <v>2.6619999999999999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176</v>
      </c>
      <c r="AU232" s="245" t="s">
        <v>88</v>
      </c>
      <c r="AV232" s="13" t="s">
        <v>88</v>
      </c>
      <c r="AW232" s="13" t="s">
        <v>37</v>
      </c>
      <c r="AX232" s="13" t="s">
        <v>76</v>
      </c>
      <c r="AY232" s="245" t="s">
        <v>164</v>
      </c>
    </row>
    <row r="233" s="15" customFormat="1">
      <c r="A233" s="15"/>
      <c r="B233" s="256"/>
      <c r="C233" s="257"/>
      <c r="D233" s="236" t="s">
        <v>176</v>
      </c>
      <c r="E233" s="258" t="s">
        <v>19</v>
      </c>
      <c r="F233" s="259" t="s">
        <v>185</v>
      </c>
      <c r="G233" s="257"/>
      <c r="H233" s="260">
        <v>7.25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6" t="s">
        <v>176</v>
      </c>
      <c r="AU233" s="266" t="s">
        <v>88</v>
      </c>
      <c r="AV233" s="15" t="s">
        <v>172</v>
      </c>
      <c r="AW233" s="15" t="s">
        <v>37</v>
      </c>
      <c r="AX233" s="15" t="s">
        <v>83</v>
      </c>
      <c r="AY233" s="266" t="s">
        <v>164</v>
      </c>
    </row>
    <row r="234" s="2" customFormat="1" ht="49.05" customHeight="1">
      <c r="A234" s="40"/>
      <c r="B234" s="41"/>
      <c r="C234" s="216" t="s">
        <v>311</v>
      </c>
      <c r="D234" s="216" t="s">
        <v>167</v>
      </c>
      <c r="E234" s="217" t="s">
        <v>1647</v>
      </c>
      <c r="F234" s="218" t="s">
        <v>1648</v>
      </c>
      <c r="G234" s="219" t="s">
        <v>294</v>
      </c>
      <c r="H234" s="220">
        <v>0.51800000000000002</v>
      </c>
      <c r="I234" s="221"/>
      <c r="J234" s="222">
        <f>ROUND(I234*H234,2)</f>
        <v>0</v>
      </c>
      <c r="K234" s="218" t="s">
        <v>171</v>
      </c>
      <c r="L234" s="46"/>
      <c r="M234" s="223" t="s">
        <v>19</v>
      </c>
      <c r="N234" s="224" t="s">
        <v>48</v>
      </c>
      <c r="O234" s="86"/>
      <c r="P234" s="225">
        <f>O234*H234</f>
        <v>0</v>
      </c>
      <c r="Q234" s="225">
        <v>0</v>
      </c>
      <c r="R234" s="225">
        <f>Q234*H234</f>
        <v>0</v>
      </c>
      <c r="S234" s="225">
        <v>1.5940000000000001</v>
      </c>
      <c r="T234" s="226">
        <f>S234*H234</f>
        <v>0.82569200000000009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172</v>
      </c>
      <c r="AT234" s="227" t="s">
        <v>167</v>
      </c>
      <c r="AU234" s="227" t="s">
        <v>88</v>
      </c>
      <c r="AY234" s="19" t="s">
        <v>164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88</v>
      </c>
      <c r="BK234" s="228">
        <f>ROUND(I234*H234,2)</f>
        <v>0</v>
      </c>
      <c r="BL234" s="19" t="s">
        <v>172</v>
      </c>
      <c r="BM234" s="227" t="s">
        <v>1649</v>
      </c>
    </row>
    <row r="235" s="2" customFormat="1">
      <c r="A235" s="40"/>
      <c r="B235" s="41"/>
      <c r="C235" s="42"/>
      <c r="D235" s="229" t="s">
        <v>174</v>
      </c>
      <c r="E235" s="42"/>
      <c r="F235" s="230" t="s">
        <v>1650</v>
      </c>
      <c r="G235" s="42"/>
      <c r="H235" s="42"/>
      <c r="I235" s="231"/>
      <c r="J235" s="42"/>
      <c r="K235" s="42"/>
      <c r="L235" s="46"/>
      <c r="M235" s="232"/>
      <c r="N235" s="23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174</v>
      </c>
      <c r="AU235" s="19" t="s">
        <v>88</v>
      </c>
    </row>
    <row r="236" s="13" customFormat="1">
      <c r="A236" s="13"/>
      <c r="B236" s="234"/>
      <c r="C236" s="235"/>
      <c r="D236" s="236" t="s">
        <v>176</v>
      </c>
      <c r="E236" s="237" t="s">
        <v>19</v>
      </c>
      <c r="F236" s="238" t="s">
        <v>1651</v>
      </c>
      <c r="G236" s="235"/>
      <c r="H236" s="239">
        <v>0.51800000000000002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176</v>
      </c>
      <c r="AU236" s="245" t="s">
        <v>88</v>
      </c>
      <c r="AV236" s="13" t="s">
        <v>88</v>
      </c>
      <c r="AW236" s="13" t="s">
        <v>37</v>
      </c>
      <c r="AX236" s="13" t="s">
        <v>83</v>
      </c>
      <c r="AY236" s="245" t="s">
        <v>164</v>
      </c>
    </row>
    <row r="237" s="2" customFormat="1" ht="37.8" customHeight="1">
      <c r="A237" s="40"/>
      <c r="B237" s="41"/>
      <c r="C237" s="216" t="s">
        <v>320</v>
      </c>
      <c r="D237" s="216" t="s">
        <v>167</v>
      </c>
      <c r="E237" s="217" t="s">
        <v>1652</v>
      </c>
      <c r="F237" s="218" t="s">
        <v>1653</v>
      </c>
      <c r="G237" s="219" t="s">
        <v>170</v>
      </c>
      <c r="H237" s="220">
        <v>39.183999999999998</v>
      </c>
      <c r="I237" s="221"/>
      <c r="J237" s="222">
        <f>ROUND(I237*H237,2)</f>
        <v>0</v>
      </c>
      <c r="K237" s="218" t="s">
        <v>171</v>
      </c>
      <c r="L237" s="46"/>
      <c r="M237" s="223" t="s">
        <v>19</v>
      </c>
      <c r="N237" s="224" t="s">
        <v>48</v>
      </c>
      <c r="O237" s="86"/>
      <c r="P237" s="225">
        <f>O237*H237</f>
        <v>0</v>
      </c>
      <c r="Q237" s="225">
        <v>0</v>
      </c>
      <c r="R237" s="225">
        <f>Q237*H237</f>
        <v>0</v>
      </c>
      <c r="S237" s="225">
        <v>0.044999999999999998</v>
      </c>
      <c r="T237" s="226">
        <f>S237*H237</f>
        <v>1.7632799999999997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7" t="s">
        <v>172</v>
      </c>
      <c r="AT237" s="227" t="s">
        <v>167</v>
      </c>
      <c r="AU237" s="227" t="s">
        <v>88</v>
      </c>
      <c r="AY237" s="19" t="s">
        <v>164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9" t="s">
        <v>88</v>
      </c>
      <c r="BK237" s="228">
        <f>ROUND(I237*H237,2)</f>
        <v>0</v>
      </c>
      <c r="BL237" s="19" t="s">
        <v>172</v>
      </c>
      <c r="BM237" s="227" t="s">
        <v>1654</v>
      </c>
    </row>
    <row r="238" s="2" customFormat="1">
      <c r="A238" s="40"/>
      <c r="B238" s="41"/>
      <c r="C238" s="42"/>
      <c r="D238" s="229" t="s">
        <v>174</v>
      </c>
      <c r="E238" s="42"/>
      <c r="F238" s="230" t="s">
        <v>1655</v>
      </c>
      <c r="G238" s="42"/>
      <c r="H238" s="42"/>
      <c r="I238" s="231"/>
      <c r="J238" s="42"/>
      <c r="K238" s="42"/>
      <c r="L238" s="46"/>
      <c r="M238" s="232"/>
      <c r="N238" s="23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174</v>
      </c>
      <c r="AU238" s="19" t="s">
        <v>88</v>
      </c>
    </row>
    <row r="239" s="13" customFormat="1">
      <c r="A239" s="13"/>
      <c r="B239" s="234"/>
      <c r="C239" s="235"/>
      <c r="D239" s="236" t="s">
        <v>176</v>
      </c>
      <c r="E239" s="237" t="s">
        <v>19</v>
      </c>
      <c r="F239" s="238" t="s">
        <v>1656</v>
      </c>
      <c r="G239" s="235"/>
      <c r="H239" s="239">
        <v>13.4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176</v>
      </c>
      <c r="AU239" s="245" t="s">
        <v>88</v>
      </c>
      <c r="AV239" s="13" t="s">
        <v>88</v>
      </c>
      <c r="AW239" s="13" t="s">
        <v>37</v>
      </c>
      <c r="AX239" s="13" t="s">
        <v>76</v>
      </c>
      <c r="AY239" s="245" t="s">
        <v>164</v>
      </c>
    </row>
    <row r="240" s="13" customFormat="1">
      <c r="A240" s="13"/>
      <c r="B240" s="234"/>
      <c r="C240" s="235"/>
      <c r="D240" s="236" t="s">
        <v>176</v>
      </c>
      <c r="E240" s="237" t="s">
        <v>19</v>
      </c>
      <c r="F240" s="238" t="s">
        <v>1657</v>
      </c>
      <c r="G240" s="235"/>
      <c r="H240" s="239">
        <v>15.481999999999999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176</v>
      </c>
      <c r="AU240" s="245" t="s">
        <v>88</v>
      </c>
      <c r="AV240" s="13" t="s">
        <v>88</v>
      </c>
      <c r="AW240" s="13" t="s">
        <v>37</v>
      </c>
      <c r="AX240" s="13" t="s">
        <v>76</v>
      </c>
      <c r="AY240" s="245" t="s">
        <v>164</v>
      </c>
    </row>
    <row r="241" s="13" customFormat="1">
      <c r="A241" s="13"/>
      <c r="B241" s="234"/>
      <c r="C241" s="235"/>
      <c r="D241" s="236" t="s">
        <v>176</v>
      </c>
      <c r="E241" s="237" t="s">
        <v>19</v>
      </c>
      <c r="F241" s="238" t="s">
        <v>1658</v>
      </c>
      <c r="G241" s="235"/>
      <c r="H241" s="239">
        <v>10.302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176</v>
      </c>
      <c r="AU241" s="245" t="s">
        <v>88</v>
      </c>
      <c r="AV241" s="13" t="s">
        <v>88</v>
      </c>
      <c r="AW241" s="13" t="s">
        <v>37</v>
      </c>
      <c r="AX241" s="13" t="s">
        <v>76</v>
      </c>
      <c r="AY241" s="245" t="s">
        <v>164</v>
      </c>
    </row>
    <row r="242" s="15" customFormat="1">
      <c r="A242" s="15"/>
      <c r="B242" s="256"/>
      <c r="C242" s="257"/>
      <c r="D242" s="236" t="s">
        <v>176</v>
      </c>
      <c r="E242" s="258" t="s">
        <v>19</v>
      </c>
      <c r="F242" s="259" t="s">
        <v>185</v>
      </c>
      <c r="G242" s="257"/>
      <c r="H242" s="260">
        <v>39.183999999999998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176</v>
      </c>
      <c r="AU242" s="266" t="s">
        <v>88</v>
      </c>
      <c r="AV242" s="15" t="s">
        <v>172</v>
      </c>
      <c r="AW242" s="15" t="s">
        <v>37</v>
      </c>
      <c r="AX242" s="15" t="s">
        <v>83</v>
      </c>
      <c r="AY242" s="266" t="s">
        <v>164</v>
      </c>
    </row>
    <row r="243" s="2" customFormat="1" ht="33" customHeight="1">
      <c r="A243" s="40"/>
      <c r="B243" s="41"/>
      <c r="C243" s="216" t="s">
        <v>327</v>
      </c>
      <c r="D243" s="216" t="s">
        <v>167</v>
      </c>
      <c r="E243" s="217" t="s">
        <v>292</v>
      </c>
      <c r="F243" s="218" t="s">
        <v>293</v>
      </c>
      <c r="G243" s="219" t="s">
        <v>294</v>
      </c>
      <c r="H243" s="220">
        <v>18.923999999999999</v>
      </c>
      <c r="I243" s="221"/>
      <c r="J243" s="222">
        <f>ROUND(I243*H243,2)</f>
        <v>0</v>
      </c>
      <c r="K243" s="218" t="s">
        <v>171</v>
      </c>
      <c r="L243" s="46"/>
      <c r="M243" s="223" t="s">
        <v>19</v>
      </c>
      <c r="N243" s="224" t="s">
        <v>48</v>
      </c>
      <c r="O243" s="86"/>
      <c r="P243" s="225">
        <f>O243*H243</f>
        <v>0</v>
      </c>
      <c r="Q243" s="225">
        <v>0</v>
      </c>
      <c r="R243" s="225">
        <f>Q243*H243</f>
        <v>0</v>
      </c>
      <c r="S243" s="225">
        <v>1.3999999999999999</v>
      </c>
      <c r="T243" s="226">
        <f>S243*H243</f>
        <v>26.493599999999997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7" t="s">
        <v>172</v>
      </c>
      <c r="AT243" s="227" t="s">
        <v>167</v>
      </c>
      <c r="AU243" s="227" t="s">
        <v>88</v>
      </c>
      <c r="AY243" s="19" t="s">
        <v>164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9" t="s">
        <v>88</v>
      </c>
      <c r="BK243" s="228">
        <f>ROUND(I243*H243,2)</f>
        <v>0</v>
      </c>
      <c r="BL243" s="19" t="s">
        <v>172</v>
      </c>
      <c r="BM243" s="227" t="s">
        <v>1659</v>
      </c>
    </row>
    <row r="244" s="2" customFormat="1">
      <c r="A244" s="40"/>
      <c r="B244" s="41"/>
      <c r="C244" s="42"/>
      <c r="D244" s="229" t="s">
        <v>174</v>
      </c>
      <c r="E244" s="42"/>
      <c r="F244" s="230" t="s">
        <v>296</v>
      </c>
      <c r="G244" s="42"/>
      <c r="H244" s="42"/>
      <c r="I244" s="231"/>
      <c r="J244" s="42"/>
      <c r="K244" s="42"/>
      <c r="L244" s="46"/>
      <c r="M244" s="232"/>
      <c r="N244" s="23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174</v>
      </c>
      <c r="AU244" s="19" t="s">
        <v>88</v>
      </c>
    </row>
    <row r="245" s="13" customFormat="1">
      <c r="A245" s="13"/>
      <c r="B245" s="234"/>
      <c r="C245" s="235"/>
      <c r="D245" s="236" t="s">
        <v>176</v>
      </c>
      <c r="E245" s="237" t="s">
        <v>19</v>
      </c>
      <c r="F245" s="238" t="s">
        <v>1660</v>
      </c>
      <c r="G245" s="235"/>
      <c r="H245" s="239">
        <v>19.350000000000001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176</v>
      </c>
      <c r="AU245" s="245" t="s">
        <v>88</v>
      </c>
      <c r="AV245" s="13" t="s">
        <v>88</v>
      </c>
      <c r="AW245" s="13" t="s">
        <v>37</v>
      </c>
      <c r="AX245" s="13" t="s">
        <v>76</v>
      </c>
      <c r="AY245" s="245" t="s">
        <v>164</v>
      </c>
    </row>
    <row r="246" s="13" customFormat="1">
      <c r="A246" s="13"/>
      <c r="B246" s="234"/>
      <c r="C246" s="235"/>
      <c r="D246" s="236" t="s">
        <v>176</v>
      </c>
      <c r="E246" s="237" t="s">
        <v>19</v>
      </c>
      <c r="F246" s="238" t="s">
        <v>1661</v>
      </c>
      <c r="G246" s="235"/>
      <c r="H246" s="239">
        <v>29.068000000000001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176</v>
      </c>
      <c r="AU246" s="245" t="s">
        <v>88</v>
      </c>
      <c r="AV246" s="13" t="s">
        <v>88</v>
      </c>
      <c r="AW246" s="13" t="s">
        <v>37</v>
      </c>
      <c r="AX246" s="13" t="s">
        <v>76</v>
      </c>
      <c r="AY246" s="245" t="s">
        <v>164</v>
      </c>
    </row>
    <row r="247" s="13" customFormat="1">
      <c r="A247" s="13"/>
      <c r="B247" s="234"/>
      <c r="C247" s="235"/>
      <c r="D247" s="236" t="s">
        <v>176</v>
      </c>
      <c r="E247" s="237" t="s">
        <v>19</v>
      </c>
      <c r="F247" s="238" t="s">
        <v>1662</v>
      </c>
      <c r="G247" s="235"/>
      <c r="H247" s="239">
        <v>22.757999999999999</v>
      </c>
      <c r="I247" s="240"/>
      <c r="J247" s="235"/>
      <c r="K247" s="235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176</v>
      </c>
      <c r="AU247" s="245" t="s">
        <v>88</v>
      </c>
      <c r="AV247" s="13" t="s">
        <v>88</v>
      </c>
      <c r="AW247" s="13" t="s">
        <v>37</v>
      </c>
      <c r="AX247" s="13" t="s">
        <v>76</v>
      </c>
      <c r="AY247" s="245" t="s">
        <v>164</v>
      </c>
    </row>
    <row r="248" s="13" customFormat="1">
      <c r="A248" s="13"/>
      <c r="B248" s="234"/>
      <c r="C248" s="235"/>
      <c r="D248" s="236" t="s">
        <v>176</v>
      </c>
      <c r="E248" s="237" t="s">
        <v>19</v>
      </c>
      <c r="F248" s="238" t="s">
        <v>1663</v>
      </c>
      <c r="G248" s="235"/>
      <c r="H248" s="239">
        <v>12.260999999999999</v>
      </c>
      <c r="I248" s="240"/>
      <c r="J248" s="235"/>
      <c r="K248" s="235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176</v>
      </c>
      <c r="AU248" s="245" t="s">
        <v>88</v>
      </c>
      <c r="AV248" s="13" t="s">
        <v>88</v>
      </c>
      <c r="AW248" s="13" t="s">
        <v>37</v>
      </c>
      <c r="AX248" s="13" t="s">
        <v>76</v>
      </c>
      <c r="AY248" s="245" t="s">
        <v>164</v>
      </c>
    </row>
    <row r="249" s="13" customFormat="1">
      <c r="A249" s="13"/>
      <c r="B249" s="234"/>
      <c r="C249" s="235"/>
      <c r="D249" s="236" t="s">
        <v>176</v>
      </c>
      <c r="E249" s="237" t="s">
        <v>19</v>
      </c>
      <c r="F249" s="238" t="s">
        <v>1664</v>
      </c>
      <c r="G249" s="235"/>
      <c r="H249" s="239">
        <v>9.0399999999999991</v>
      </c>
      <c r="I249" s="240"/>
      <c r="J249" s="235"/>
      <c r="K249" s="235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176</v>
      </c>
      <c r="AU249" s="245" t="s">
        <v>88</v>
      </c>
      <c r="AV249" s="13" t="s">
        <v>88</v>
      </c>
      <c r="AW249" s="13" t="s">
        <v>37</v>
      </c>
      <c r="AX249" s="13" t="s">
        <v>76</v>
      </c>
      <c r="AY249" s="245" t="s">
        <v>164</v>
      </c>
    </row>
    <row r="250" s="13" customFormat="1">
      <c r="A250" s="13"/>
      <c r="B250" s="234"/>
      <c r="C250" s="235"/>
      <c r="D250" s="236" t="s">
        <v>176</v>
      </c>
      <c r="E250" s="237" t="s">
        <v>19</v>
      </c>
      <c r="F250" s="238" t="s">
        <v>1665</v>
      </c>
      <c r="G250" s="235"/>
      <c r="H250" s="239">
        <v>10.99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176</v>
      </c>
      <c r="AU250" s="245" t="s">
        <v>88</v>
      </c>
      <c r="AV250" s="13" t="s">
        <v>88</v>
      </c>
      <c r="AW250" s="13" t="s">
        <v>37</v>
      </c>
      <c r="AX250" s="13" t="s">
        <v>76</v>
      </c>
      <c r="AY250" s="245" t="s">
        <v>164</v>
      </c>
    </row>
    <row r="251" s="13" customFormat="1">
      <c r="A251" s="13"/>
      <c r="B251" s="234"/>
      <c r="C251" s="235"/>
      <c r="D251" s="236" t="s">
        <v>176</v>
      </c>
      <c r="E251" s="237" t="s">
        <v>19</v>
      </c>
      <c r="F251" s="238" t="s">
        <v>1666</v>
      </c>
      <c r="G251" s="235"/>
      <c r="H251" s="239">
        <v>2.9159999999999999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176</v>
      </c>
      <c r="AU251" s="245" t="s">
        <v>88</v>
      </c>
      <c r="AV251" s="13" t="s">
        <v>88</v>
      </c>
      <c r="AW251" s="13" t="s">
        <v>37</v>
      </c>
      <c r="AX251" s="13" t="s">
        <v>76</v>
      </c>
      <c r="AY251" s="245" t="s">
        <v>164</v>
      </c>
    </row>
    <row r="252" s="13" customFormat="1">
      <c r="A252" s="13"/>
      <c r="B252" s="234"/>
      <c r="C252" s="235"/>
      <c r="D252" s="236" t="s">
        <v>176</v>
      </c>
      <c r="E252" s="237" t="s">
        <v>19</v>
      </c>
      <c r="F252" s="238" t="s">
        <v>1656</v>
      </c>
      <c r="G252" s="235"/>
      <c r="H252" s="239">
        <v>13.4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176</v>
      </c>
      <c r="AU252" s="245" t="s">
        <v>88</v>
      </c>
      <c r="AV252" s="13" t="s">
        <v>88</v>
      </c>
      <c r="AW252" s="13" t="s">
        <v>37</v>
      </c>
      <c r="AX252" s="13" t="s">
        <v>76</v>
      </c>
      <c r="AY252" s="245" t="s">
        <v>164</v>
      </c>
    </row>
    <row r="253" s="13" customFormat="1">
      <c r="A253" s="13"/>
      <c r="B253" s="234"/>
      <c r="C253" s="235"/>
      <c r="D253" s="236" t="s">
        <v>176</v>
      </c>
      <c r="E253" s="237" t="s">
        <v>19</v>
      </c>
      <c r="F253" s="238" t="s">
        <v>1657</v>
      </c>
      <c r="G253" s="235"/>
      <c r="H253" s="239">
        <v>15.481999999999999</v>
      </c>
      <c r="I253" s="240"/>
      <c r="J253" s="235"/>
      <c r="K253" s="235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176</v>
      </c>
      <c r="AU253" s="245" t="s">
        <v>88</v>
      </c>
      <c r="AV253" s="13" t="s">
        <v>88</v>
      </c>
      <c r="AW253" s="13" t="s">
        <v>37</v>
      </c>
      <c r="AX253" s="13" t="s">
        <v>76</v>
      </c>
      <c r="AY253" s="245" t="s">
        <v>164</v>
      </c>
    </row>
    <row r="254" s="13" customFormat="1">
      <c r="A254" s="13"/>
      <c r="B254" s="234"/>
      <c r="C254" s="235"/>
      <c r="D254" s="236" t="s">
        <v>176</v>
      </c>
      <c r="E254" s="237" t="s">
        <v>19</v>
      </c>
      <c r="F254" s="238" t="s">
        <v>1658</v>
      </c>
      <c r="G254" s="235"/>
      <c r="H254" s="239">
        <v>10.302</v>
      </c>
      <c r="I254" s="240"/>
      <c r="J254" s="235"/>
      <c r="K254" s="235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176</v>
      </c>
      <c r="AU254" s="245" t="s">
        <v>88</v>
      </c>
      <c r="AV254" s="13" t="s">
        <v>88</v>
      </c>
      <c r="AW254" s="13" t="s">
        <v>37</v>
      </c>
      <c r="AX254" s="13" t="s">
        <v>76</v>
      </c>
      <c r="AY254" s="245" t="s">
        <v>164</v>
      </c>
    </row>
    <row r="255" s="16" customFormat="1">
      <c r="A255" s="16"/>
      <c r="B255" s="267"/>
      <c r="C255" s="268"/>
      <c r="D255" s="236" t="s">
        <v>176</v>
      </c>
      <c r="E255" s="269" t="s">
        <v>19</v>
      </c>
      <c r="F255" s="270" t="s">
        <v>217</v>
      </c>
      <c r="G255" s="268"/>
      <c r="H255" s="271">
        <v>145.56700000000001</v>
      </c>
      <c r="I255" s="272"/>
      <c r="J255" s="268"/>
      <c r="K255" s="268"/>
      <c r="L255" s="273"/>
      <c r="M255" s="274"/>
      <c r="N255" s="275"/>
      <c r="O255" s="275"/>
      <c r="P255" s="275"/>
      <c r="Q255" s="275"/>
      <c r="R255" s="275"/>
      <c r="S255" s="275"/>
      <c r="T255" s="27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7" t="s">
        <v>176</v>
      </c>
      <c r="AU255" s="277" t="s">
        <v>88</v>
      </c>
      <c r="AV255" s="16" t="s">
        <v>93</v>
      </c>
      <c r="AW255" s="16" t="s">
        <v>37</v>
      </c>
      <c r="AX255" s="16" t="s">
        <v>76</v>
      </c>
      <c r="AY255" s="277" t="s">
        <v>164</v>
      </c>
    </row>
    <row r="256" s="13" customFormat="1">
      <c r="A256" s="13"/>
      <c r="B256" s="234"/>
      <c r="C256" s="235"/>
      <c r="D256" s="236" t="s">
        <v>176</v>
      </c>
      <c r="E256" s="237" t="s">
        <v>19</v>
      </c>
      <c r="F256" s="238" t="s">
        <v>1667</v>
      </c>
      <c r="G256" s="235"/>
      <c r="H256" s="239">
        <v>18.923999999999999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176</v>
      </c>
      <c r="AU256" s="245" t="s">
        <v>88</v>
      </c>
      <c r="AV256" s="13" t="s">
        <v>88</v>
      </c>
      <c r="AW256" s="13" t="s">
        <v>37</v>
      </c>
      <c r="AX256" s="13" t="s">
        <v>83</v>
      </c>
      <c r="AY256" s="245" t="s">
        <v>164</v>
      </c>
    </row>
    <row r="257" s="2" customFormat="1" ht="44.25" customHeight="1">
      <c r="A257" s="40"/>
      <c r="B257" s="41"/>
      <c r="C257" s="216" t="s">
        <v>332</v>
      </c>
      <c r="D257" s="216" t="s">
        <v>167</v>
      </c>
      <c r="E257" s="217" t="s">
        <v>1668</v>
      </c>
      <c r="F257" s="218" t="s">
        <v>1669</v>
      </c>
      <c r="G257" s="219" t="s">
        <v>170</v>
      </c>
      <c r="H257" s="220">
        <v>8.6489999999999991</v>
      </c>
      <c r="I257" s="221"/>
      <c r="J257" s="222">
        <f>ROUND(I257*H257,2)</f>
        <v>0</v>
      </c>
      <c r="K257" s="218" t="s">
        <v>171</v>
      </c>
      <c r="L257" s="46"/>
      <c r="M257" s="223" t="s">
        <v>19</v>
      </c>
      <c r="N257" s="224" t="s">
        <v>48</v>
      </c>
      <c r="O257" s="86"/>
      <c r="P257" s="225">
        <f>O257*H257</f>
        <v>0</v>
      </c>
      <c r="Q257" s="225">
        <v>0</v>
      </c>
      <c r="R257" s="225">
        <f>Q257*H257</f>
        <v>0</v>
      </c>
      <c r="S257" s="225">
        <v>0.027</v>
      </c>
      <c r="T257" s="226">
        <f>S257*H257</f>
        <v>0.23352299999999998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7" t="s">
        <v>172</v>
      </c>
      <c r="AT257" s="227" t="s">
        <v>167</v>
      </c>
      <c r="AU257" s="227" t="s">
        <v>88</v>
      </c>
      <c r="AY257" s="19" t="s">
        <v>164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9" t="s">
        <v>88</v>
      </c>
      <c r="BK257" s="228">
        <f>ROUND(I257*H257,2)</f>
        <v>0</v>
      </c>
      <c r="BL257" s="19" t="s">
        <v>172</v>
      </c>
      <c r="BM257" s="227" t="s">
        <v>1670</v>
      </c>
    </row>
    <row r="258" s="2" customFormat="1">
      <c r="A258" s="40"/>
      <c r="B258" s="41"/>
      <c r="C258" s="42"/>
      <c r="D258" s="229" t="s">
        <v>174</v>
      </c>
      <c r="E258" s="42"/>
      <c r="F258" s="230" t="s">
        <v>1671</v>
      </c>
      <c r="G258" s="42"/>
      <c r="H258" s="42"/>
      <c r="I258" s="231"/>
      <c r="J258" s="42"/>
      <c r="K258" s="42"/>
      <c r="L258" s="46"/>
      <c r="M258" s="232"/>
      <c r="N258" s="23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174</v>
      </c>
      <c r="AU258" s="19" t="s">
        <v>88</v>
      </c>
    </row>
    <row r="259" s="13" customFormat="1">
      <c r="A259" s="13"/>
      <c r="B259" s="234"/>
      <c r="C259" s="235"/>
      <c r="D259" s="236" t="s">
        <v>176</v>
      </c>
      <c r="E259" s="237" t="s">
        <v>19</v>
      </c>
      <c r="F259" s="238" t="s">
        <v>1672</v>
      </c>
      <c r="G259" s="235"/>
      <c r="H259" s="239">
        <v>2.9140000000000001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176</v>
      </c>
      <c r="AU259" s="245" t="s">
        <v>88</v>
      </c>
      <c r="AV259" s="13" t="s">
        <v>88</v>
      </c>
      <c r="AW259" s="13" t="s">
        <v>37</v>
      </c>
      <c r="AX259" s="13" t="s">
        <v>76</v>
      </c>
      <c r="AY259" s="245" t="s">
        <v>164</v>
      </c>
    </row>
    <row r="260" s="13" customFormat="1">
      <c r="A260" s="13"/>
      <c r="B260" s="234"/>
      <c r="C260" s="235"/>
      <c r="D260" s="236" t="s">
        <v>176</v>
      </c>
      <c r="E260" s="237" t="s">
        <v>19</v>
      </c>
      <c r="F260" s="238" t="s">
        <v>1673</v>
      </c>
      <c r="G260" s="235"/>
      <c r="H260" s="239">
        <v>5.7350000000000003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176</v>
      </c>
      <c r="AU260" s="245" t="s">
        <v>88</v>
      </c>
      <c r="AV260" s="13" t="s">
        <v>88</v>
      </c>
      <c r="AW260" s="13" t="s">
        <v>37</v>
      </c>
      <c r="AX260" s="13" t="s">
        <v>76</v>
      </c>
      <c r="AY260" s="245" t="s">
        <v>164</v>
      </c>
    </row>
    <row r="261" s="15" customFormat="1">
      <c r="A261" s="15"/>
      <c r="B261" s="256"/>
      <c r="C261" s="257"/>
      <c r="D261" s="236" t="s">
        <v>176</v>
      </c>
      <c r="E261" s="258" t="s">
        <v>19</v>
      </c>
      <c r="F261" s="259" t="s">
        <v>185</v>
      </c>
      <c r="G261" s="257"/>
      <c r="H261" s="260">
        <v>8.6489999999999991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6" t="s">
        <v>176</v>
      </c>
      <c r="AU261" s="266" t="s">
        <v>88</v>
      </c>
      <c r="AV261" s="15" t="s">
        <v>172</v>
      </c>
      <c r="AW261" s="15" t="s">
        <v>37</v>
      </c>
      <c r="AX261" s="15" t="s">
        <v>83</v>
      </c>
      <c r="AY261" s="266" t="s">
        <v>164</v>
      </c>
    </row>
    <row r="262" s="2" customFormat="1" ht="37.8" customHeight="1">
      <c r="A262" s="40"/>
      <c r="B262" s="41"/>
      <c r="C262" s="216" t="s">
        <v>337</v>
      </c>
      <c r="D262" s="216" t="s">
        <v>167</v>
      </c>
      <c r="E262" s="217" t="s">
        <v>1674</v>
      </c>
      <c r="F262" s="218" t="s">
        <v>1675</v>
      </c>
      <c r="G262" s="219" t="s">
        <v>170</v>
      </c>
      <c r="H262" s="220">
        <v>3.9910000000000001</v>
      </c>
      <c r="I262" s="221"/>
      <c r="J262" s="222">
        <f>ROUND(I262*H262,2)</f>
        <v>0</v>
      </c>
      <c r="K262" s="218" t="s">
        <v>171</v>
      </c>
      <c r="L262" s="46"/>
      <c r="M262" s="223" t="s">
        <v>19</v>
      </c>
      <c r="N262" s="224" t="s">
        <v>48</v>
      </c>
      <c r="O262" s="86"/>
      <c r="P262" s="225">
        <f>O262*H262</f>
        <v>0</v>
      </c>
      <c r="Q262" s="225">
        <v>0</v>
      </c>
      <c r="R262" s="225">
        <f>Q262*H262</f>
        <v>0</v>
      </c>
      <c r="S262" s="225">
        <v>0.062</v>
      </c>
      <c r="T262" s="226">
        <f>S262*H262</f>
        <v>0.247442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7" t="s">
        <v>172</v>
      </c>
      <c r="AT262" s="227" t="s">
        <v>167</v>
      </c>
      <c r="AU262" s="227" t="s">
        <v>88</v>
      </c>
      <c r="AY262" s="19" t="s">
        <v>164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9" t="s">
        <v>88</v>
      </c>
      <c r="BK262" s="228">
        <f>ROUND(I262*H262,2)</f>
        <v>0</v>
      </c>
      <c r="BL262" s="19" t="s">
        <v>172</v>
      </c>
      <c r="BM262" s="227" t="s">
        <v>1676</v>
      </c>
    </row>
    <row r="263" s="2" customFormat="1">
      <c r="A263" s="40"/>
      <c r="B263" s="41"/>
      <c r="C263" s="42"/>
      <c r="D263" s="229" t="s">
        <v>174</v>
      </c>
      <c r="E263" s="42"/>
      <c r="F263" s="230" t="s">
        <v>1677</v>
      </c>
      <c r="G263" s="42"/>
      <c r="H263" s="42"/>
      <c r="I263" s="231"/>
      <c r="J263" s="42"/>
      <c r="K263" s="42"/>
      <c r="L263" s="46"/>
      <c r="M263" s="232"/>
      <c r="N263" s="23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174</v>
      </c>
      <c r="AU263" s="19" t="s">
        <v>88</v>
      </c>
    </row>
    <row r="264" s="13" customFormat="1">
      <c r="A264" s="13"/>
      <c r="B264" s="234"/>
      <c r="C264" s="235"/>
      <c r="D264" s="236" t="s">
        <v>176</v>
      </c>
      <c r="E264" s="237" t="s">
        <v>19</v>
      </c>
      <c r="F264" s="238" t="s">
        <v>1678</v>
      </c>
      <c r="G264" s="235"/>
      <c r="H264" s="239">
        <v>1.7250000000000001</v>
      </c>
      <c r="I264" s="240"/>
      <c r="J264" s="235"/>
      <c r="K264" s="235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176</v>
      </c>
      <c r="AU264" s="245" t="s">
        <v>88</v>
      </c>
      <c r="AV264" s="13" t="s">
        <v>88</v>
      </c>
      <c r="AW264" s="13" t="s">
        <v>37</v>
      </c>
      <c r="AX264" s="13" t="s">
        <v>76</v>
      </c>
      <c r="AY264" s="245" t="s">
        <v>164</v>
      </c>
    </row>
    <row r="265" s="13" customFormat="1">
      <c r="A265" s="13"/>
      <c r="B265" s="234"/>
      <c r="C265" s="235"/>
      <c r="D265" s="236" t="s">
        <v>176</v>
      </c>
      <c r="E265" s="237" t="s">
        <v>19</v>
      </c>
      <c r="F265" s="238" t="s">
        <v>1679</v>
      </c>
      <c r="G265" s="235"/>
      <c r="H265" s="239">
        <v>0.76800000000000002</v>
      </c>
      <c r="I265" s="240"/>
      <c r="J265" s="235"/>
      <c r="K265" s="235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176</v>
      </c>
      <c r="AU265" s="245" t="s">
        <v>88</v>
      </c>
      <c r="AV265" s="13" t="s">
        <v>88</v>
      </c>
      <c r="AW265" s="13" t="s">
        <v>37</v>
      </c>
      <c r="AX265" s="13" t="s">
        <v>76</v>
      </c>
      <c r="AY265" s="245" t="s">
        <v>164</v>
      </c>
    </row>
    <row r="266" s="13" customFormat="1">
      <c r="A266" s="13"/>
      <c r="B266" s="234"/>
      <c r="C266" s="235"/>
      <c r="D266" s="236" t="s">
        <v>176</v>
      </c>
      <c r="E266" s="237" t="s">
        <v>19</v>
      </c>
      <c r="F266" s="238" t="s">
        <v>1680</v>
      </c>
      <c r="G266" s="235"/>
      <c r="H266" s="239">
        <v>1.498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176</v>
      </c>
      <c r="AU266" s="245" t="s">
        <v>88</v>
      </c>
      <c r="AV266" s="13" t="s">
        <v>88</v>
      </c>
      <c r="AW266" s="13" t="s">
        <v>37</v>
      </c>
      <c r="AX266" s="13" t="s">
        <v>76</v>
      </c>
      <c r="AY266" s="245" t="s">
        <v>164</v>
      </c>
    </row>
    <row r="267" s="15" customFormat="1">
      <c r="A267" s="15"/>
      <c r="B267" s="256"/>
      <c r="C267" s="257"/>
      <c r="D267" s="236" t="s">
        <v>176</v>
      </c>
      <c r="E267" s="258" t="s">
        <v>19</v>
      </c>
      <c r="F267" s="259" t="s">
        <v>185</v>
      </c>
      <c r="G267" s="257"/>
      <c r="H267" s="260">
        <v>3.9910000000000001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6" t="s">
        <v>176</v>
      </c>
      <c r="AU267" s="266" t="s">
        <v>88</v>
      </c>
      <c r="AV267" s="15" t="s">
        <v>172</v>
      </c>
      <c r="AW267" s="15" t="s">
        <v>37</v>
      </c>
      <c r="AX267" s="15" t="s">
        <v>83</v>
      </c>
      <c r="AY267" s="266" t="s">
        <v>164</v>
      </c>
    </row>
    <row r="268" s="2" customFormat="1" ht="37.8" customHeight="1">
      <c r="A268" s="40"/>
      <c r="B268" s="41"/>
      <c r="C268" s="216" t="s">
        <v>7</v>
      </c>
      <c r="D268" s="216" t="s">
        <v>167</v>
      </c>
      <c r="E268" s="217" t="s">
        <v>1681</v>
      </c>
      <c r="F268" s="218" t="s">
        <v>1682</v>
      </c>
      <c r="G268" s="219" t="s">
        <v>170</v>
      </c>
      <c r="H268" s="220">
        <v>2.1000000000000001</v>
      </c>
      <c r="I268" s="221"/>
      <c r="J268" s="222">
        <f>ROUND(I268*H268,2)</f>
        <v>0</v>
      </c>
      <c r="K268" s="218" t="s">
        <v>171</v>
      </c>
      <c r="L268" s="46"/>
      <c r="M268" s="223" t="s">
        <v>19</v>
      </c>
      <c r="N268" s="224" t="s">
        <v>48</v>
      </c>
      <c r="O268" s="86"/>
      <c r="P268" s="225">
        <f>O268*H268</f>
        <v>0</v>
      </c>
      <c r="Q268" s="225">
        <v>0</v>
      </c>
      <c r="R268" s="225">
        <f>Q268*H268</f>
        <v>0</v>
      </c>
      <c r="S268" s="225">
        <v>0.067000000000000004</v>
      </c>
      <c r="T268" s="226">
        <f>S268*H268</f>
        <v>0.14070000000000002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7" t="s">
        <v>172</v>
      </c>
      <c r="AT268" s="227" t="s">
        <v>167</v>
      </c>
      <c r="AU268" s="227" t="s">
        <v>88</v>
      </c>
      <c r="AY268" s="19" t="s">
        <v>164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9" t="s">
        <v>88</v>
      </c>
      <c r="BK268" s="228">
        <f>ROUND(I268*H268,2)</f>
        <v>0</v>
      </c>
      <c r="BL268" s="19" t="s">
        <v>172</v>
      </c>
      <c r="BM268" s="227" t="s">
        <v>1683</v>
      </c>
    </row>
    <row r="269" s="2" customFormat="1">
      <c r="A269" s="40"/>
      <c r="B269" s="41"/>
      <c r="C269" s="42"/>
      <c r="D269" s="229" t="s">
        <v>174</v>
      </c>
      <c r="E269" s="42"/>
      <c r="F269" s="230" t="s">
        <v>1684</v>
      </c>
      <c r="G269" s="42"/>
      <c r="H269" s="42"/>
      <c r="I269" s="231"/>
      <c r="J269" s="42"/>
      <c r="K269" s="42"/>
      <c r="L269" s="46"/>
      <c r="M269" s="232"/>
      <c r="N269" s="23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174</v>
      </c>
      <c r="AU269" s="19" t="s">
        <v>88</v>
      </c>
    </row>
    <row r="270" s="14" customFormat="1">
      <c r="A270" s="14"/>
      <c r="B270" s="246"/>
      <c r="C270" s="247"/>
      <c r="D270" s="236" t="s">
        <v>176</v>
      </c>
      <c r="E270" s="248" t="s">
        <v>19</v>
      </c>
      <c r="F270" s="249" t="s">
        <v>1685</v>
      </c>
      <c r="G270" s="247"/>
      <c r="H270" s="248" t="s">
        <v>19</v>
      </c>
      <c r="I270" s="250"/>
      <c r="J270" s="247"/>
      <c r="K270" s="247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176</v>
      </c>
      <c r="AU270" s="255" t="s">
        <v>88</v>
      </c>
      <c r="AV270" s="14" t="s">
        <v>83</v>
      </c>
      <c r="AW270" s="14" t="s">
        <v>37</v>
      </c>
      <c r="AX270" s="14" t="s">
        <v>76</v>
      </c>
      <c r="AY270" s="255" t="s">
        <v>164</v>
      </c>
    </row>
    <row r="271" s="13" customFormat="1">
      <c r="A271" s="13"/>
      <c r="B271" s="234"/>
      <c r="C271" s="235"/>
      <c r="D271" s="236" t="s">
        <v>176</v>
      </c>
      <c r="E271" s="237" t="s">
        <v>19</v>
      </c>
      <c r="F271" s="238" t="s">
        <v>1686</v>
      </c>
      <c r="G271" s="235"/>
      <c r="H271" s="239">
        <v>2.1000000000000001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176</v>
      </c>
      <c r="AU271" s="245" t="s">
        <v>88</v>
      </c>
      <c r="AV271" s="13" t="s">
        <v>88</v>
      </c>
      <c r="AW271" s="13" t="s">
        <v>37</v>
      </c>
      <c r="AX271" s="13" t="s">
        <v>83</v>
      </c>
      <c r="AY271" s="245" t="s">
        <v>164</v>
      </c>
    </row>
    <row r="272" s="2" customFormat="1" ht="49.05" customHeight="1">
      <c r="A272" s="40"/>
      <c r="B272" s="41"/>
      <c r="C272" s="216" t="s">
        <v>352</v>
      </c>
      <c r="D272" s="216" t="s">
        <v>167</v>
      </c>
      <c r="E272" s="217" t="s">
        <v>1687</v>
      </c>
      <c r="F272" s="218" t="s">
        <v>1688</v>
      </c>
      <c r="G272" s="219" t="s">
        <v>170</v>
      </c>
      <c r="H272" s="220">
        <v>3.7170000000000001</v>
      </c>
      <c r="I272" s="221"/>
      <c r="J272" s="222">
        <f>ROUND(I272*H272,2)</f>
        <v>0</v>
      </c>
      <c r="K272" s="218" t="s">
        <v>171</v>
      </c>
      <c r="L272" s="46"/>
      <c r="M272" s="223" t="s">
        <v>19</v>
      </c>
      <c r="N272" s="224" t="s">
        <v>48</v>
      </c>
      <c r="O272" s="86"/>
      <c r="P272" s="225">
        <f>O272*H272</f>
        <v>0</v>
      </c>
      <c r="Q272" s="225">
        <v>0</v>
      </c>
      <c r="R272" s="225">
        <f>Q272*H272</f>
        <v>0</v>
      </c>
      <c r="S272" s="225">
        <v>0.014999999999999999</v>
      </c>
      <c r="T272" s="226">
        <f>S272*H272</f>
        <v>0.055754999999999999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7" t="s">
        <v>172</v>
      </c>
      <c r="AT272" s="227" t="s">
        <v>167</v>
      </c>
      <c r="AU272" s="227" t="s">
        <v>88</v>
      </c>
      <c r="AY272" s="19" t="s">
        <v>164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9" t="s">
        <v>88</v>
      </c>
      <c r="BK272" s="228">
        <f>ROUND(I272*H272,2)</f>
        <v>0</v>
      </c>
      <c r="BL272" s="19" t="s">
        <v>172</v>
      </c>
      <c r="BM272" s="227" t="s">
        <v>1689</v>
      </c>
    </row>
    <row r="273" s="2" customFormat="1">
      <c r="A273" s="40"/>
      <c r="B273" s="41"/>
      <c r="C273" s="42"/>
      <c r="D273" s="229" t="s">
        <v>174</v>
      </c>
      <c r="E273" s="42"/>
      <c r="F273" s="230" t="s">
        <v>1690</v>
      </c>
      <c r="G273" s="42"/>
      <c r="H273" s="42"/>
      <c r="I273" s="231"/>
      <c r="J273" s="42"/>
      <c r="K273" s="42"/>
      <c r="L273" s="46"/>
      <c r="M273" s="232"/>
      <c r="N273" s="23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174</v>
      </c>
      <c r="AU273" s="19" t="s">
        <v>88</v>
      </c>
    </row>
    <row r="274" s="14" customFormat="1">
      <c r="A274" s="14"/>
      <c r="B274" s="246"/>
      <c r="C274" s="247"/>
      <c r="D274" s="236" t="s">
        <v>176</v>
      </c>
      <c r="E274" s="248" t="s">
        <v>19</v>
      </c>
      <c r="F274" s="249" t="s">
        <v>1691</v>
      </c>
      <c r="G274" s="247"/>
      <c r="H274" s="248" t="s">
        <v>19</v>
      </c>
      <c r="I274" s="250"/>
      <c r="J274" s="247"/>
      <c r="K274" s="247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176</v>
      </c>
      <c r="AU274" s="255" t="s">
        <v>88</v>
      </c>
      <c r="AV274" s="14" t="s">
        <v>83</v>
      </c>
      <c r="AW274" s="14" t="s">
        <v>37</v>
      </c>
      <c r="AX274" s="14" t="s">
        <v>76</v>
      </c>
      <c r="AY274" s="255" t="s">
        <v>164</v>
      </c>
    </row>
    <row r="275" s="13" customFormat="1">
      <c r="A275" s="13"/>
      <c r="B275" s="234"/>
      <c r="C275" s="235"/>
      <c r="D275" s="236" t="s">
        <v>176</v>
      </c>
      <c r="E275" s="237" t="s">
        <v>19</v>
      </c>
      <c r="F275" s="238" t="s">
        <v>1692</v>
      </c>
      <c r="G275" s="235"/>
      <c r="H275" s="239">
        <v>3.7170000000000001</v>
      </c>
      <c r="I275" s="240"/>
      <c r="J275" s="235"/>
      <c r="K275" s="235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176</v>
      </c>
      <c r="AU275" s="245" t="s">
        <v>88</v>
      </c>
      <c r="AV275" s="13" t="s">
        <v>88</v>
      </c>
      <c r="AW275" s="13" t="s">
        <v>37</v>
      </c>
      <c r="AX275" s="13" t="s">
        <v>83</v>
      </c>
      <c r="AY275" s="245" t="s">
        <v>164</v>
      </c>
    </row>
    <row r="276" s="2" customFormat="1" ht="37.8" customHeight="1">
      <c r="A276" s="40"/>
      <c r="B276" s="41"/>
      <c r="C276" s="216" t="s">
        <v>357</v>
      </c>
      <c r="D276" s="216" t="s">
        <v>167</v>
      </c>
      <c r="E276" s="217" t="s">
        <v>1693</v>
      </c>
      <c r="F276" s="218" t="s">
        <v>1694</v>
      </c>
      <c r="G276" s="219" t="s">
        <v>170</v>
      </c>
      <c r="H276" s="220">
        <v>1.1399999999999999</v>
      </c>
      <c r="I276" s="221"/>
      <c r="J276" s="222">
        <f>ROUND(I276*H276,2)</f>
        <v>0</v>
      </c>
      <c r="K276" s="218" t="s">
        <v>171</v>
      </c>
      <c r="L276" s="46"/>
      <c r="M276" s="223" t="s">
        <v>19</v>
      </c>
      <c r="N276" s="224" t="s">
        <v>48</v>
      </c>
      <c r="O276" s="86"/>
      <c r="P276" s="225">
        <f>O276*H276</f>
        <v>0</v>
      </c>
      <c r="Q276" s="225">
        <v>0</v>
      </c>
      <c r="R276" s="225">
        <f>Q276*H276</f>
        <v>0</v>
      </c>
      <c r="S276" s="225">
        <v>0.075999999999999998</v>
      </c>
      <c r="T276" s="226">
        <f>S276*H276</f>
        <v>0.086639999999999995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7" t="s">
        <v>172</v>
      </c>
      <c r="AT276" s="227" t="s">
        <v>167</v>
      </c>
      <c r="AU276" s="227" t="s">
        <v>88</v>
      </c>
      <c r="AY276" s="19" t="s">
        <v>164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9" t="s">
        <v>88</v>
      </c>
      <c r="BK276" s="228">
        <f>ROUND(I276*H276,2)</f>
        <v>0</v>
      </c>
      <c r="BL276" s="19" t="s">
        <v>172</v>
      </c>
      <c r="BM276" s="227" t="s">
        <v>1695</v>
      </c>
    </row>
    <row r="277" s="2" customFormat="1">
      <c r="A277" s="40"/>
      <c r="B277" s="41"/>
      <c r="C277" s="42"/>
      <c r="D277" s="229" t="s">
        <v>174</v>
      </c>
      <c r="E277" s="42"/>
      <c r="F277" s="230" t="s">
        <v>1696</v>
      </c>
      <c r="G277" s="42"/>
      <c r="H277" s="42"/>
      <c r="I277" s="231"/>
      <c r="J277" s="42"/>
      <c r="K277" s="42"/>
      <c r="L277" s="46"/>
      <c r="M277" s="232"/>
      <c r="N277" s="23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174</v>
      </c>
      <c r="AU277" s="19" t="s">
        <v>88</v>
      </c>
    </row>
    <row r="278" s="13" customFormat="1">
      <c r="A278" s="13"/>
      <c r="B278" s="234"/>
      <c r="C278" s="235"/>
      <c r="D278" s="236" t="s">
        <v>176</v>
      </c>
      <c r="E278" s="237" t="s">
        <v>19</v>
      </c>
      <c r="F278" s="238" t="s">
        <v>1697</v>
      </c>
      <c r="G278" s="235"/>
      <c r="H278" s="239">
        <v>10.640000000000001</v>
      </c>
      <c r="I278" s="240"/>
      <c r="J278" s="235"/>
      <c r="K278" s="235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176</v>
      </c>
      <c r="AU278" s="245" t="s">
        <v>88</v>
      </c>
      <c r="AV278" s="13" t="s">
        <v>88</v>
      </c>
      <c r="AW278" s="13" t="s">
        <v>37</v>
      </c>
      <c r="AX278" s="13" t="s">
        <v>76</v>
      </c>
      <c r="AY278" s="245" t="s">
        <v>164</v>
      </c>
    </row>
    <row r="279" s="13" customFormat="1">
      <c r="A279" s="13"/>
      <c r="B279" s="234"/>
      <c r="C279" s="235"/>
      <c r="D279" s="236" t="s">
        <v>176</v>
      </c>
      <c r="E279" s="237" t="s">
        <v>19</v>
      </c>
      <c r="F279" s="238" t="s">
        <v>1698</v>
      </c>
      <c r="G279" s="235"/>
      <c r="H279" s="239">
        <v>1.3300000000000001</v>
      </c>
      <c r="I279" s="240"/>
      <c r="J279" s="235"/>
      <c r="K279" s="235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176</v>
      </c>
      <c r="AU279" s="245" t="s">
        <v>88</v>
      </c>
      <c r="AV279" s="13" t="s">
        <v>88</v>
      </c>
      <c r="AW279" s="13" t="s">
        <v>37</v>
      </c>
      <c r="AX279" s="13" t="s">
        <v>76</v>
      </c>
      <c r="AY279" s="245" t="s">
        <v>164</v>
      </c>
    </row>
    <row r="280" s="13" customFormat="1">
      <c r="A280" s="13"/>
      <c r="B280" s="234"/>
      <c r="C280" s="235"/>
      <c r="D280" s="236" t="s">
        <v>176</v>
      </c>
      <c r="E280" s="237" t="s">
        <v>19</v>
      </c>
      <c r="F280" s="238" t="s">
        <v>1699</v>
      </c>
      <c r="G280" s="235"/>
      <c r="H280" s="239">
        <v>1.1399999999999999</v>
      </c>
      <c r="I280" s="240"/>
      <c r="J280" s="235"/>
      <c r="K280" s="235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176</v>
      </c>
      <c r="AU280" s="245" t="s">
        <v>88</v>
      </c>
      <c r="AV280" s="13" t="s">
        <v>88</v>
      </c>
      <c r="AW280" s="13" t="s">
        <v>37</v>
      </c>
      <c r="AX280" s="13" t="s">
        <v>83</v>
      </c>
      <c r="AY280" s="245" t="s">
        <v>164</v>
      </c>
    </row>
    <row r="281" s="2" customFormat="1" ht="55.5" customHeight="1">
      <c r="A281" s="40"/>
      <c r="B281" s="41"/>
      <c r="C281" s="216" t="s">
        <v>363</v>
      </c>
      <c r="D281" s="216" t="s">
        <v>167</v>
      </c>
      <c r="E281" s="217" t="s">
        <v>1700</v>
      </c>
      <c r="F281" s="218" t="s">
        <v>1701</v>
      </c>
      <c r="G281" s="219" t="s">
        <v>294</v>
      </c>
      <c r="H281" s="220">
        <v>0.32800000000000001</v>
      </c>
      <c r="I281" s="221"/>
      <c r="J281" s="222">
        <f>ROUND(I281*H281,2)</f>
        <v>0</v>
      </c>
      <c r="K281" s="218" t="s">
        <v>171</v>
      </c>
      <c r="L281" s="46"/>
      <c r="M281" s="223" t="s">
        <v>19</v>
      </c>
      <c r="N281" s="224" t="s">
        <v>48</v>
      </c>
      <c r="O281" s="86"/>
      <c r="P281" s="225">
        <f>O281*H281</f>
        <v>0</v>
      </c>
      <c r="Q281" s="225">
        <v>0</v>
      </c>
      <c r="R281" s="225">
        <f>Q281*H281</f>
        <v>0</v>
      </c>
      <c r="S281" s="225">
        <v>1.8</v>
      </c>
      <c r="T281" s="226">
        <f>S281*H281</f>
        <v>0.59040000000000004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7" t="s">
        <v>172</v>
      </c>
      <c r="AT281" s="227" t="s">
        <v>167</v>
      </c>
      <c r="AU281" s="227" t="s">
        <v>88</v>
      </c>
      <c r="AY281" s="19" t="s">
        <v>164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9" t="s">
        <v>88</v>
      </c>
      <c r="BK281" s="228">
        <f>ROUND(I281*H281,2)</f>
        <v>0</v>
      </c>
      <c r="BL281" s="19" t="s">
        <v>172</v>
      </c>
      <c r="BM281" s="227" t="s">
        <v>1702</v>
      </c>
    </row>
    <row r="282" s="2" customFormat="1">
      <c r="A282" s="40"/>
      <c r="B282" s="41"/>
      <c r="C282" s="42"/>
      <c r="D282" s="229" t="s">
        <v>174</v>
      </c>
      <c r="E282" s="42"/>
      <c r="F282" s="230" t="s">
        <v>1703</v>
      </c>
      <c r="G282" s="42"/>
      <c r="H282" s="42"/>
      <c r="I282" s="231"/>
      <c r="J282" s="42"/>
      <c r="K282" s="42"/>
      <c r="L282" s="46"/>
      <c r="M282" s="232"/>
      <c r="N282" s="23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174</v>
      </c>
      <c r="AU282" s="19" t="s">
        <v>88</v>
      </c>
    </row>
    <row r="283" s="14" customFormat="1">
      <c r="A283" s="14"/>
      <c r="B283" s="246"/>
      <c r="C283" s="247"/>
      <c r="D283" s="236" t="s">
        <v>176</v>
      </c>
      <c r="E283" s="248" t="s">
        <v>19</v>
      </c>
      <c r="F283" s="249" t="s">
        <v>1704</v>
      </c>
      <c r="G283" s="247"/>
      <c r="H283" s="248" t="s">
        <v>19</v>
      </c>
      <c r="I283" s="250"/>
      <c r="J283" s="247"/>
      <c r="K283" s="247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176</v>
      </c>
      <c r="AU283" s="255" t="s">
        <v>88</v>
      </c>
      <c r="AV283" s="14" t="s">
        <v>83</v>
      </c>
      <c r="AW283" s="14" t="s">
        <v>37</v>
      </c>
      <c r="AX283" s="14" t="s">
        <v>76</v>
      </c>
      <c r="AY283" s="255" t="s">
        <v>164</v>
      </c>
    </row>
    <row r="284" s="13" customFormat="1">
      <c r="A284" s="13"/>
      <c r="B284" s="234"/>
      <c r="C284" s="235"/>
      <c r="D284" s="236" t="s">
        <v>176</v>
      </c>
      <c r="E284" s="237" t="s">
        <v>19</v>
      </c>
      <c r="F284" s="238" t="s">
        <v>1705</v>
      </c>
      <c r="G284" s="235"/>
      <c r="H284" s="239">
        <v>0.32800000000000001</v>
      </c>
      <c r="I284" s="240"/>
      <c r="J284" s="235"/>
      <c r="K284" s="235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176</v>
      </c>
      <c r="AU284" s="245" t="s">
        <v>88</v>
      </c>
      <c r="AV284" s="13" t="s">
        <v>88</v>
      </c>
      <c r="AW284" s="13" t="s">
        <v>37</v>
      </c>
      <c r="AX284" s="13" t="s">
        <v>83</v>
      </c>
      <c r="AY284" s="245" t="s">
        <v>164</v>
      </c>
    </row>
    <row r="285" s="2" customFormat="1" ht="37.8" customHeight="1">
      <c r="A285" s="40"/>
      <c r="B285" s="41"/>
      <c r="C285" s="216" t="s">
        <v>370</v>
      </c>
      <c r="D285" s="216" t="s">
        <v>167</v>
      </c>
      <c r="E285" s="217" t="s">
        <v>333</v>
      </c>
      <c r="F285" s="218" t="s">
        <v>334</v>
      </c>
      <c r="G285" s="219" t="s">
        <v>170</v>
      </c>
      <c r="H285" s="220">
        <v>235.80099999999999</v>
      </c>
      <c r="I285" s="221"/>
      <c r="J285" s="222">
        <f>ROUND(I285*H285,2)</f>
        <v>0</v>
      </c>
      <c r="K285" s="218" t="s">
        <v>171</v>
      </c>
      <c r="L285" s="46"/>
      <c r="M285" s="223" t="s">
        <v>19</v>
      </c>
      <c r="N285" s="224" t="s">
        <v>48</v>
      </c>
      <c r="O285" s="86"/>
      <c r="P285" s="225">
        <f>O285*H285</f>
        <v>0</v>
      </c>
      <c r="Q285" s="225">
        <v>0</v>
      </c>
      <c r="R285" s="225">
        <f>Q285*H285</f>
        <v>0</v>
      </c>
      <c r="S285" s="225">
        <v>0.045999999999999999</v>
      </c>
      <c r="T285" s="226">
        <f>S285*H285</f>
        <v>10.846845999999999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7" t="s">
        <v>172</v>
      </c>
      <c r="AT285" s="227" t="s">
        <v>167</v>
      </c>
      <c r="AU285" s="227" t="s">
        <v>88</v>
      </c>
      <c r="AY285" s="19" t="s">
        <v>164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9" t="s">
        <v>88</v>
      </c>
      <c r="BK285" s="228">
        <f>ROUND(I285*H285,2)</f>
        <v>0</v>
      </c>
      <c r="BL285" s="19" t="s">
        <v>172</v>
      </c>
      <c r="BM285" s="227" t="s">
        <v>1706</v>
      </c>
    </row>
    <row r="286" s="2" customFormat="1">
      <c r="A286" s="40"/>
      <c r="B286" s="41"/>
      <c r="C286" s="42"/>
      <c r="D286" s="229" t="s">
        <v>174</v>
      </c>
      <c r="E286" s="42"/>
      <c r="F286" s="230" t="s">
        <v>336</v>
      </c>
      <c r="G286" s="42"/>
      <c r="H286" s="42"/>
      <c r="I286" s="231"/>
      <c r="J286" s="42"/>
      <c r="K286" s="42"/>
      <c r="L286" s="46"/>
      <c r="M286" s="232"/>
      <c r="N286" s="23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174</v>
      </c>
      <c r="AU286" s="19" t="s">
        <v>88</v>
      </c>
    </row>
    <row r="287" s="13" customFormat="1">
      <c r="A287" s="13"/>
      <c r="B287" s="234"/>
      <c r="C287" s="235"/>
      <c r="D287" s="236" t="s">
        <v>176</v>
      </c>
      <c r="E287" s="237" t="s">
        <v>19</v>
      </c>
      <c r="F287" s="238" t="s">
        <v>1561</v>
      </c>
      <c r="G287" s="235"/>
      <c r="H287" s="239">
        <v>48.256999999999998</v>
      </c>
      <c r="I287" s="240"/>
      <c r="J287" s="235"/>
      <c r="K287" s="235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176</v>
      </c>
      <c r="AU287" s="245" t="s">
        <v>88</v>
      </c>
      <c r="AV287" s="13" t="s">
        <v>88</v>
      </c>
      <c r="AW287" s="13" t="s">
        <v>37</v>
      </c>
      <c r="AX287" s="13" t="s">
        <v>76</v>
      </c>
      <c r="AY287" s="245" t="s">
        <v>164</v>
      </c>
    </row>
    <row r="288" s="13" customFormat="1">
      <c r="A288" s="13"/>
      <c r="B288" s="234"/>
      <c r="C288" s="235"/>
      <c r="D288" s="236" t="s">
        <v>176</v>
      </c>
      <c r="E288" s="237" t="s">
        <v>19</v>
      </c>
      <c r="F288" s="238" t="s">
        <v>1583</v>
      </c>
      <c r="G288" s="235"/>
      <c r="H288" s="239">
        <v>-1.7549999999999999</v>
      </c>
      <c r="I288" s="240"/>
      <c r="J288" s="235"/>
      <c r="K288" s="235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176</v>
      </c>
      <c r="AU288" s="245" t="s">
        <v>88</v>
      </c>
      <c r="AV288" s="13" t="s">
        <v>88</v>
      </c>
      <c r="AW288" s="13" t="s">
        <v>37</v>
      </c>
      <c r="AX288" s="13" t="s">
        <v>76</v>
      </c>
      <c r="AY288" s="245" t="s">
        <v>164</v>
      </c>
    </row>
    <row r="289" s="13" customFormat="1">
      <c r="A289" s="13"/>
      <c r="B289" s="234"/>
      <c r="C289" s="235"/>
      <c r="D289" s="236" t="s">
        <v>176</v>
      </c>
      <c r="E289" s="237" t="s">
        <v>19</v>
      </c>
      <c r="F289" s="238" t="s">
        <v>1563</v>
      </c>
      <c r="G289" s="235"/>
      <c r="H289" s="239">
        <v>-2.9140000000000001</v>
      </c>
      <c r="I289" s="240"/>
      <c r="J289" s="235"/>
      <c r="K289" s="235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176</v>
      </c>
      <c r="AU289" s="245" t="s">
        <v>88</v>
      </c>
      <c r="AV289" s="13" t="s">
        <v>88</v>
      </c>
      <c r="AW289" s="13" t="s">
        <v>37</v>
      </c>
      <c r="AX289" s="13" t="s">
        <v>76</v>
      </c>
      <c r="AY289" s="245" t="s">
        <v>164</v>
      </c>
    </row>
    <row r="290" s="13" customFormat="1">
      <c r="A290" s="13"/>
      <c r="B290" s="234"/>
      <c r="C290" s="235"/>
      <c r="D290" s="236" t="s">
        <v>176</v>
      </c>
      <c r="E290" s="237" t="s">
        <v>19</v>
      </c>
      <c r="F290" s="238" t="s">
        <v>1564</v>
      </c>
      <c r="G290" s="235"/>
      <c r="H290" s="239">
        <v>1</v>
      </c>
      <c r="I290" s="240"/>
      <c r="J290" s="235"/>
      <c r="K290" s="235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176</v>
      </c>
      <c r="AU290" s="245" t="s">
        <v>88</v>
      </c>
      <c r="AV290" s="13" t="s">
        <v>88</v>
      </c>
      <c r="AW290" s="13" t="s">
        <v>37</v>
      </c>
      <c r="AX290" s="13" t="s">
        <v>76</v>
      </c>
      <c r="AY290" s="245" t="s">
        <v>164</v>
      </c>
    </row>
    <row r="291" s="13" customFormat="1">
      <c r="A291" s="13"/>
      <c r="B291" s="234"/>
      <c r="C291" s="235"/>
      <c r="D291" s="236" t="s">
        <v>176</v>
      </c>
      <c r="E291" s="237" t="s">
        <v>19</v>
      </c>
      <c r="F291" s="238" t="s">
        <v>1707</v>
      </c>
      <c r="G291" s="235"/>
      <c r="H291" s="239">
        <v>23.026</v>
      </c>
      <c r="I291" s="240"/>
      <c r="J291" s="235"/>
      <c r="K291" s="235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176</v>
      </c>
      <c r="AU291" s="245" t="s">
        <v>88</v>
      </c>
      <c r="AV291" s="13" t="s">
        <v>88</v>
      </c>
      <c r="AW291" s="13" t="s">
        <v>37</v>
      </c>
      <c r="AX291" s="13" t="s">
        <v>76</v>
      </c>
      <c r="AY291" s="245" t="s">
        <v>164</v>
      </c>
    </row>
    <row r="292" s="13" customFormat="1">
      <c r="A292" s="13"/>
      <c r="B292" s="234"/>
      <c r="C292" s="235"/>
      <c r="D292" s="236" t="s">
        <v>176</v>
      </c>
      <c r="E292" s="237" t="s">
        <v>19</v>
      </c>
      <c r="F292" s="238" t="s">
        <v>1566</v>
      </c>
      <c r="G292" s="235"/>
      <c r="H292" s="239">
        <v>11.368</v>
      </c>
      <c r="I292" s="240"/>
      <c r="J292" s="235"/>
      <c r="K292" s="235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176</v>
      </c>
      <c r="AU292" s="245" t="s">
        <v>88</v>
      </c>
      <c r="AV292" s="13" t="s">
        <v>88</v>
      </c>
      <c r="AW292" s="13" t="s">
        <v>37</v>
      </c>
      <c r="AX292" s="13" t="s">
        <v>76</v>
      </c>
      <c r="AY292" s="245" t="s">
        <v>164</v>
      </c>
    </row>
    <row r="293" s="13" customFormat="1">
      <c r="A293" s="13"/>
      <c r="B293" s="234"/>
      <c r="C293" s="235"/>
      <c r="D293" s="236" t="s">
        <v>176</v>
      </c>
      <c r="E293" s="237" t="s">
        <v>19</v>
      </c>
      <c r="F293" s="238" t="s">
        <v>1708</v>
      </c>
      <c r="G293" s="235"/>
      <c r="H293" s="239">
        <v>4.4219999999999997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176</v>
      </c>
      <c r="AU293" s="245" t="s">
        <v>88</v>
      </c>
      <c r="AV293" s="13" t="s">
        <v>88</v>
      </c>
      <c r="AW293" s="13" t="s">
        <v>37</v>
      </c>
      <c r="AX293" s="13" t="s">
        <v>76</v>
      </c>
      <c r="AY293" s="245" t="s">
        <v>164</v>
      </c>
    </row>
    <row r="294" s="13" customFormat="1">
      <c r="A294" s="13"/>
      <c r="B294" s="234"/>
      <c r="C294" s="235"/>
      <c r="D294" s="236" t="s">
        <v>176</v>
      </c>
      <c r="E294" s="237" t="s">
        <v>19</v>
      </c>
      <c r="F294" s="238" t="s">
        <v>1568</v>
      </c>
      <c r="G294" s="235"/>
      <c r="H294" s="239">
        <v>-2.8679999999999999</v>
      </c>
      <c r="I294" s="240"/>
      <c r="J294" s="235"/>
      <c r="K294" s="235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176</v>
      </c>
      <c r="AU294" s="245" t="s">
        <v>88</v>
      </c>
      <c r="AV294" s="13" t="s">
        <v>88</v>
      </c>
      <c r="AW294" s="13" t="s">
        <v>37</v>
      </c>
      <c r="AX294" s="13" t="s">
        <v>76</v>
      </c>
      <c r="AY294" s="245" t="s">
        <v>164</v>
      </c>
    </row>
    <row r="295" s="13" customFormat="1">
      <c r="A295" s="13"/>
      <c r="B295" s="234"/>
      <c r="C295" s="235"/>
      <c r="D295" s="236" t="s">
        <v>176</v>
      </c>
      <c r="E295" s="237" t="s">
        <v>19</v>
      </c>
      <c r="F295" s="238" t="s">
        <v>1569</v>
      </c>
      <c r="G295" s="235"/>
      <c r="H295" s="239">
        <v>0.98999999999999999</v>
      </c>
      <c r="I295" s="240"/>
      <c r="J295" s="235"/>
      <c r="K295" s="235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176</v>
      </c>
      <c r="AU295" s="245" t="s">
        <v>88</v>
      </c>
      <c r="AV295" s="13" t="s">
        <v>88</v>
      </c>
      <c r="AW295" s="13" t="s">
        <v>37</v>
      </c>
      <c r="AX295" s="13" t="s">
        <v>76</v>
      </c>
      <c r="AY295" s="245" t="s">
        <v>164</v>
      </c>
    </row>
    <row r="296" s="13" customFormat="1">
      <c r="A296" s="13"/>
      <c r="B296" s="234"/>
      <c r="C296" s="235"/>
      <c r="D296" s="236" t="s">
        <v>176</v>
      </c>
      <c r="E296" s="237" t="s">
        <v>19</v>
      </c>
      <c r="F296" s="238" t="s">
        <v>1578</v>
      </c>
      <c r="G296" s="235"/>
      <c r="H296" s="239">
        <v>-0.374</v>
      </c>
      <c r="I296" s="240"/>
      <c r="J296" s="235"/>
      <c r="K296" s="235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176</v>
      </c>
      <c r="AU296" s="245" t="s">
        <v>88</v>
      </c>
      <c r="AV296" s="13" t="s">
        <v>88</v>
      </c>
      <c r="AW296" s="13" t="s">
        <v>37</v>
      </c>
      <c r="AX296" s="13" t="s">
        <v>76</v>
      </c>
      <c r="AY296" s="245" t="s">
        <v>164</v>
      </c>
    </row>
    <row r="297" s="13" customFormat="1">
      <c r="A297" s="13"/>
      <c r="B297" s="234"/>
      <c r="C297" s="235"/>
      <c r="D297" s="236" t="s">
        <v>176</v>
      </c>
      <c r="E297" s="237" t="s">
        <v>19</v>
      </c>
      <c r="F297" s="238" t="s">
        <v>1579</v>
      </c>
      <c r="G297" s="235"/>
      <c r="H297" s="239">
        <v>0.40799999999999997</v>
      </c>
      <c r="I297" s="240"/>
      <c r="J297" s="235"/>
      <c r="K297" s="235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176</v>
      </c>
      <c r="AU297" s="245" t="s">
        <v>88</v>
      </c>
      <c r="AV297" s="13" t="s">
        <v>88</v>
      </c>
      <c r="AW297" s="13" t="s">
        <v>37</v>
      </c>
      <c r="AX297" s="13" t="s">
        <v>76</v>
      </c>
      <c r="AY297" s="245" t="s">
        <v>164</v>
      </c>
    </row>
    <row r="298" s="13" customFormat="1">
      <c r="A298" s="13"/>
      <c r="B298" s="234"/>
      <c r="C298" s="235"/>
      <c r="D298" s="236" t="s">
        <v>176</v>
      </c>
      <c r="E298" s="237" t="s">
        <v>19</v>
      </c>
      <c r="F298" s="238" t="s">
        <v>1709</v>
      </c>
      <c r="G298" s="235"/>
      <c r="H298" s="239">
        <v>-8.9269999999999996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176</v>
      </c>
      <c r="AU298" s="245" t="s">
        <v>88</v>
      </c>
      <c r="AV298" s="13" t="s">
        <v>88</v>
      </c>
      <c r="AW298" s="13" t="s">
        <v>37</v>
      </c>
      <c r="AX298" s="13" t="s">
        <v>76</v>
      </c>
      <c r="AY298" s="245" t="s">
        <v>164</v>
      </c>
    </row>
    <row r="299" s="14" customFormat="1">
      <c r="A299" s="14"/>
      <c r="B299" s="246"/>
      <c r="C299" s="247"/>
      <c r="D299" s="236" t="s">
        <v>176</v>
      </c>
      <c r="E299" s="248" t="s">
        <v>19</v>
      </c>
      <c r="F299" s="249" t="s">
        <v>1710</v>
      </c>
      <c r="G299" s="247"/>
      <c r="H299" s="248" t="s">
        <v>19</v>
      </c>
      <c r="I299" s="250"/>
      <c r="J299" s="247"/>
      <c r="K299" s="247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176</v>
      </c>
      <c r="AU299" s="255" t="s">
        <v>88</v>
      </c>
      <c r="AV299" s="14" t="s">
        <v>83</v>
      </c>
      <c r="AW299" s="14" t="s">
        <v>37</v>
      </c>
      <c r="AX299" s="14" t="s">
        <v>76</v>
      </c>
      <c r="AY299" s="255" t="s">
        <v>164</v>
      </c>
    </row>
    <row r="300" s="13" customFormat="1">
      <c r="A300" s="13"/>
      <c r="B300" s="234"/>
      <c r="C300" s="235"/>
      <c r="D300" s="236" t="s">
        <v>176</v>
      </c>
      <c r="E300" s="237" t="s">
        <v>19</v>
      </c>
      <c r="F300" s="238" t="s">
        <v>1575</v>
      </c>
      <c r="G300" s="235"/>
      <c r="H300" s="239">
        <v>-2.911</v>
      </c>
      <c r="I300" s="240"/>
      <c r="J300" s="235"/>
      <c r="K300" s="235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176</v>
      </c>
      <c r="AU300" s="245" t="s">
        <v>88</v>
      </c>
      <c r="AV300" s="13" t="s">
        <v>88</v>
      </c>
      <c r="AW300" s="13" t="s">
        <v>37</v>
      </c>
      <c r="AX300" s="13" t="s">
        <v>76</v>
      </c>
      <c r="AY300" s="245" t="s">
        <v>164</v>
      </c>
    </row>
    <row r="301" s="13" customFormat="1">
      <c r="A301" s="13"/>
      <c r="B301" s="234"/>
      <c r="C301" s="235"/>
      <c r="D301" s="236" t="s">
        <v>176</v>
      </c>
      <c r="E301" s="237" t="s">
        <v>19</v>
      </c>
      <c r="F301" s="238" t="s">
        <v>1576</v>
      </c>
      <c r="G301" s="235"/>
      <c r="H301" s="239">
        <v>0.998</v>
      </c>
      <c r="I301" s="240"/>
      <c r="J301" s="235"/>
      <c r="K301" s="235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176</v>
      </c>
      <c r="AU301" s="245" t="s">
        <v>88</v>
      </c>
      <c r="AV301" s="13" t="s">
        <v>88</v>
      </c>
      <c r="AW301" s="13" t="s">
        <v>37</v>
      </c>
      <c r="AX301" s="13" t="s">
        <v>76</v>
      </c>
      <c r="AY301" s="245" t="s">
        <v>164</v>
      </c>
    </row>
    <row r="302" s="13" customFormat="1">
      <c r="A302" s="13"/>
      <c r="B302" s="234"/>
      <c r="C302" s="235"/>
      <c r="D302" s="236" t="s">
        <v>176</v>
      </c>
      <c r="E302" s="237" t="s">
        <v>19</v>
      </c>
      <c r="F302" s="238" t="s">
        <v>1577</v>
      </c>
      <c r="G302" s="235"/>
      <c r="H302" s="239">
        <v>-1.6399999999999999</v>
      </c>
      <c r="I302" s="240"/>
      <c r="J302" s="235"/>
      <c r="K302" s="235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176</v>
      </c>
      <c r="AU302" s="245" t="s">
        <v>88</v>
      </c>
      <c r="AV302" s="13" t="s">
        <v>88</v>
      </c>
      <c r="AW302" s="13" t="s">
        <v>37</v>
      </c>
      <c r="AX302" s="13" t="s">
        <v>76</v>
      </c>
      <c r="AY302" s="245" t="s">
        <v>164</v>
      </c>
    </row>
    <row r="303" s="13" customFormat="1">
      <c r="A303" s="13"/>
      <c r="B303" s="234"/>
      <c r="C303" s="235"/>
      <c r="D303" s="236" t="s">
        <v>176</v>
      </c>
      <c r="E303" s="237" t="s">
        <v>19</v>
      </c>
      <c r="F303" s="238" t="s">
        <v>1711</v>
      </c>
      <c r="G303" s="235"/>
      <c r="H303" s="239">
        <v>55.979999999999997</v>
      </c>
      <c r="I303" s="240"/>
      <c r="J303" s="235"/>
      <c r="K303" s="235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176</v>
      </c>
      <c r="AU303" s="245" t="s">
        <v>88</v>
      </c>
      <c r="AV303" s="13" t="s">
        <v>88</v>
      </c>
      <c r="AW303" s="13" t="s">
        <v>37</v>
      </c>
      <c r="AX303" s="13" t="s">
        <v>76</v>
      </c>
      <c r="AY303" s="245" t="s">
        <v>164</v>
      </c>
    </row>
    <row r="304" s="13" customFormat="1">
      <c r="A304" s="13"/>
      <c r="B304" s="234"/>
      <c r="C304" s="235"/>
      <c r="D304" s="236" t="s">
        <v>176</v>
      </c>
      <c r="E304" s="237" t="s">
        <v>19</v>
      </c>
      <c r="F304" s="238" t="s">
        <v>1712</v>
      </c>
      <c r="G304" s="235"/>
      <c r="H304" s="239">
        <v>-5.54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176</v>
      </c>
      <c r="AU304" s="245" t="s">
        <v>88</v>
      </c>
      <c r="AV304" s="13" t="s">
        <v>88</v>
      </c>
      <c r="AW304" s="13" t="s">
        <v>37</v>
      </c>
      <c r="AX304" s="13" t="s">
        <v>76</v>
      </c>
      <c r="AY304" s="245" t="s">
        <v>164</v>
      </c>
    </row>
    <row r="305" s="13" customFormat="1">
      <c r="A305" s="13"/>
      <c r="B305" s="234"/>
      <c r="C305" s="235"/>
      <c r="D305" s="236" t="s">
        <v>176</v>
      </c>
      <c r="E305" s="237" t="s">
        <v>19</v>
      </c>
      <c r="F305" s="238" t="s">
        <v>1713</v>
      </c>
      <c r="G305" s="235"/>
      <c r="H305" s="239">
        <v>-1.5600000000000001</v>
      </c>
      <c r="I305" s="240"/>
      <c r="J305" s="235"/>
      <c r="K305" s="235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176</v>
      </c>
      <c r="AU305" s="245" t="s">
        <v>88</v>
      </c>
      <c r="AV305" s="13" t="s">
        <v>88</v>
      </c>
      <c r="AW305" s="13" t="s">
        <v>37</v>
      </c>
      <c r="AX305" s="13" t="s">
        <v>76</v>
      </c>
      <c r="AY305" s="245" t="s">
        <v>164</v>
      </c>
    </row>
    <row r="306" s="13" customFormat="1">
      <c r="A306" s="13"/>
      <c r="B306" s="234"/>
      <c r="C306" s="235"/>
      <c r="D306" s="236" t="s">
        <v>176</v>
      </c>
      <c r="E306" s="237" t="s">
        <v>19</v>
      </c>
      <c r="F306" s="238" t="s">
        <v>1714</v>
      </c>
      <c r="G306" s="235"/>
      <c r="H306" s="239">
        <v>-3.8999999999999999</v>
      </c>
      <c r="I306" s="240"/>
      <c r="J306" s="235"/>
      <c r="K306" s="235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176</v>
      </c>
      <c r="AU306" s="245" t="s">
        <v>88</v>
      </c>
      <c r="AV306" s="13" t="s">
        <v>88</v>
      </c>
      <c r="AW306" s="13" t="s">
        <v>37</v>
      </c>
      <c r="AX306" s="13" t="s">
        <v>76</v>
      </c>
      <c r="AY306" s="245" t="s">
        <v>164</v>
      </c>
    </row>
    <row r="307" s="13" customFormat="1">
      <c r="A307" s="13"/>
      <c r="B307" s="234"/>
      <c r="C307" s="235"/>
      <c r="D307" s="236" t="s">
        <v>176</v>
      </c>
      <c r="E307" s="237" t="s">
        <v>19</v>
      </c>
      <c r="F307" s="238" t="s">
        <v>1715</v>
      </c>
      <c r="G307" s="235"/>
      <c r="H307" s="239">
        <v>34.902000000000001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176</v>
      </c>
      <c r="AU307" s="245" t="s">
        <v>88</v>
      </c>
      <c r="AV307" s="13" t="s">
        <v>88</v>
      </c>
      <c r="AW307" s="13" t="s">
        <v>37</v>
      </c>
      <c r="AX307" s="13" t="s">
        <v>76</v>
      </c>
      <c r="AY307" s="245" t="s">
        <v>164</v>
      </c>
    </row>
    <row r="308" s="13" customFormat="1">
      <c r="A308" s="13"/>
      <c r="B308" s="234"/>
      <c r="C308" s="235"/>
      <c r="D308" s="236" t="s">
        <v>176</v>
      </c>
      <c r="E308" s="237" t="s">
        <v>19</v>
      </c>
      <c r="F308" s="238" t="s">
        <v>1583</v>
      </c>
      <c r="G308" s="235"/>
      <c r="H308" s="239">
        <v>-1.7549999999999999</v>
      </c>
      <c r="I308" s="240"/>
      <c r="J308" s="235"/>
      <c r="K308" s="235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176</v>
      </c>
      <c r="AU308" s="245" t="s">
        <v>88</v>
      </c>
      <c r="AV308" s="13" t="s">
        <v>88</v>
      </c>
      <c r="AW308" s="13" t="s">
        <v>37</v>
      </c>
      <c r="AX308" s="13" t="s">
        <v>76</v>
      </c>
      <c r="AY308" s="245" t="s">
        <v>164</v>
      </c>
    </row>
    <row r="309" s="13" customFormat="1">
      <c r="A309" s="13"/>
      <c r="B309" s="234"/>
      <c r="C309" s="235"/>
      <c r="D309" s="236" t="s">
        <v>176</v>
      </c>
      <c r="E309" s="237" t="s">
        <v>19</v>
      </c>
      <c r="F309" s="238" t="s">
        <v>1713</v>
      </c>
      <c r="G309" s="235"/>
      <c r="H309" s="239">
        <v>-1.5600000000000001</v>
      </c>
      <c r="I309" s="240"/>
      <c r="J309" s="235"/>
      <c r="K309" s="235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176</v>
      </c>
      <c r="AU309" s="245" t="s">
        <v>88</v>
      </c>
      <c r="AV309" s="13" t="s">
        <v>88</v>
      </c>
      <c r="AW309" s="13" t="s">
        <v>37</v>
      </c>
      <c r="AX309" s="13" t="s">
        <v>76</v>
      </c>
      <c r="AY309" s="245" t="s">
        <v>164</v>
      </c>
    </row>
    <row r="310" s="13" customFormat="1">
      <c r="A310" s="13"/>
      <c r="B310" s="234"/>
      <c r="C310" s="235"/>
      <c r="D310" s="236" t="s">
        <v>176</v>
      </c>
      <c r="E310" s="237" t="s">
        <v>19</v>
      </c>
      <c r="F310" s="238" t="s">
        <v>1559</v>
      </c>
      <c r="G310" s="235"/>
      <c r="H310" s="239">
        <v>-0.51800000000000002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176</v>
      </c>
      <c r="AU310" s="245" t="s">
        <v>88</v>
      </c>
      <c r="AV310" s="13" t="s">
        <v>88</v>
      </c>
      <c r="AW310" s="13" t="s">
        <v>37</v>
      </c>
      <c r="AX310" s="13" t="s">
        <v>76</v>
      </c>
      <c r="AY310" s="245" t="s">
        <v>164</v>
      </c>
    </row>
    <row r="311" s="13" customFormat="1">
      <c r="A311" s="13"/>
      <c r="B311" s="234"/>
      <c r="C311" s="235"/>
      <c r="D311" s="236" t="s">
        <v>176</v>
      </c>
      <c r="E311" s="237" t="s">
        <v>19</v>
      </c>
      <c r="F311" s="238" t="s">
        <v>1584</v>
      </c>
      <c r="G311" s="235"/>
      <c r="H311" s="239">
        <v>1.155</v>
      </c>
      <c r="I311" s="240"/>
      <c r="J311" s="235"/>
      <c r="K311" s="235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176</v>
      </c>
      <c r="AU311" s="245" t="s">
        <v>88</v>
      </c>
      <c r="AV311" s="13" t="s">
        <v>88</v>
      </c>
      <c r="AW311" s="13" t="s">
        <v>37</v>
      </c>
      <c r="AX311" s="13" t="s">
        <v>76</v>
      </c>
      <c r="AY311" s="245" t="s">
        <v>164</v>
      </c>
    </row>
    <row r="312" s="13" customFormat="1">
      <c r="A312" s="13"/>
      <c r="B312" s="234"/>
      <c r="C312" s="235"/>
      <c r="D312" s="236" t="s">
        <v>176</v>
      </c>
      <c r="E312" s="237" t="s">
        <v>19</v>
      </c>
      <c r="F312" s="238" t="s">
        <v>1585</v>
      </c>
      <c r="G312" s="235"/>
      <c r="H312" s="239">
        <v>18.462</v>
      </c>
      <c r="I312" s="240"/>
      <c r="J312" s="235"/>
      <c r="K312" s="235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176</v>
      </c>
      <c r="AU312" s="245" t="s">
        <v>88</v>
      </c>
      <c r="AV312" s="13" t="s">
        <v>88</v>
      </c>
      <c r="AW312" s="13" t="s">
        <v>37</v>
      </c>
      <c r="AX312" s="13" t="s">
        <v>76</v>
      </c>
      <c r="AY312" s="245" t="s">
        <v>164</v>
      </c>
    </row>
    <row r="313" s="13" customFormat="1">
      <c r="A313" s="13"/>
      <c r="B313" s="234"/>
      <c r="C313" s="235"/>
      <c r="D313" s="236" t="s">
        <v>176</v>
      </c>
      <c r="E313" s="237" t="s">
        <v>19</v>
      </c>
      <c r="F313" s="238" t="s">
        <v>1586</v>
      </c>
      <c r="G313" s="235"/>
      <c r="H313" s="239">
        <v>1.6020000000000001</v>
      </c>
      <c r="I313" s="240"/>
      <c r="J313" s="235"/>
      <c r="K313" s="235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176</v>
      </c>
      <c r="AU313" s="245" t="s">
        <v>88</v>
      </c>
      <c r="AV313" s="13" t="s">
        <v>88</v>
      </c>
      <c r="AW313" s="13" t="s">
        <v>37</v>
      </c>
      <c r="AX313" s="13" t="s">
        <v>76</v>
      </c>
      <c r="AY313" s="245" t="s">
        <v>164</v>
      </c>
    </row>
    <row r="314" s="13" customFormat="1">
      <c r="A314" s="13"/>
      <c r="B314" s="234"/>
      <c r="C314" s="235"/>
      <c r="D314" s="236" t="s">
        <v>176</v>
      </c>
      <c r="E314" s="237" t="s">
        <v>19</v>
      </c>
      <c r="F314" s="238" t="s">
        <v>1587</v>
      </c>
      <c r="G314" s="235"/>
      <c r="H314" s="239">
        <v>11.419000000000001</v>
      </c>
      <c r="I314" s="240"/>
      <c r="J314" s="235"/>
      <c r="K314" s="235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176</v>
      </c>
      <c r="AU314" s="245" t="s">
        <v>88</v>
      </c>
      <c r="AV314" s="13" t="s">
        <v>88</v>
      </c>
      <c r="AW314" s="13" t="s">
        <v>37</v>
      </c>
      <c r="AX314" s="13" t="s">
        <v>76</v>
      </c>
      <c r="AY314" s="245" t="s">
        <v>164</v>
      </c>
    </row>
    <row r="315" s="13" customFormat="1">
      <c r="A315" s="13"/>
      <c r="B315" s="234"/>
      <c r="C315" s="235"/>
      <c r="D315" s="236" t="s">
        <v>176</v>
      </c>
      <c r="E315" s="237" t="s">
        <v>19</v>
      </c>
      <c r="F315" s="238" t="s">
        <v>1588</v>
      </c>
      <c r="G315" s="235"/>
      <c r="H315" s="239">
        <v>-1.95</v>
      </c>
      <c r="I315" s="240"/>
      <c r="J315" s="235"/>
      <c r="K315" s="235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176</v>
      </c>
      <c r="AU315" s="245" t="s">
        <v>88</v>
      </c>
      <c r="AV315" s="13" t="s">
        <v>88</v>
      </c>
      <c r="AW315" s="13" t="s">
        <v>37</v>
      </c>
      <c r="AX315" s="13" t="s">
        <v>76</v>
      </c>
      <c r="AY315" s="245" t="s">
        <v>164</v>
      </c>
    </row>
    <row r="316" s="13" customFormat="1">
      <c r="A316" s="13"/>
      <c r="B316" s="234"/>
      <c r="C316" s="235"/>
      <c r="D316" s="236" t="s">
        <v>176</v>
      </c>
      <c r="E316" s="237" t="s">
        <v>19</v>
      </c>
      <c r="F316" s="238" t="s">
        <v>1589</v>
      </c>
      <c r="G316" s="235"/>
      <c r="H316" s="239">
        <v>1.7150000000000001</v>
      </c>
      <c r="I316" s="240"/>
      <c r="J316" s="235"/>
      <c r="K316" s="235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176</v>
      </c>
      <c r="AU316" s="245" t="s">
        <v>88</v>
      </c>
      <c r="AV316" s="13" t="s">
        <v>88</v>
      </c>
      <c r="AW316" s="13" t="s">
        <v>37</v>
      </c>
      <c r="AX316" s="13" t="s">
        <v>76</v>
      </c>
      <c r="AY316" s="245" t="s">
        <v>164</v>
      </c>
    </row>
    <row r="317" s="13" customFormat="1">
      <c r="A317" s="13"/>
      <c r="B317" s="234"/>
      <c r="C317" s="235"/>
      <c r="D317" s="236" t="s">
        <v>176</v>
      </c>
      <c r="E317" s="237" t="s">
        <v>19</v>
      </c>
      <c r="F317" s="238" t="s">
        <v>1716</v>
      </c>
      <c r="G317" s="235"/>
      <c r="H317" s="239">
        <v>-0.32900000000000001</v>
      </c>
      <c r="I317" s="240"/>
      <c r="J317" s="235"/>
      <c r="K317" s="235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176</v>
      </c>
      <c r="AU317" s="245" t="s">
        <v>88</v>
      </c>
      <c r="AV317" s="13" t="s">
        <v>88</v>
      </c>
      <c r="AW317" s="13" t="s">
        <v>37</v>
      </c>
      <c r="AX317" s="13" t="s">
        <v>76</v>
      </c>
      <c r="AY317" s="245" t="s">
        <v>164</v>
      </c>
    </row>
    <row r="318" s="13" customFormat="1">
      <c r="A318" s="13"/>
      <c r="B318" s="234"/>
      <c r="C318" s="235"/>
      <c r="D318" s="236" t="s">
        <v>176</v>
      </c>
      <c r="E318" s="237" t="s">
        <v>19</v>
      </c>
      <c r="F318" s="238" t="s">
        <v>1717</v>
      </c>
      <c r="G318" s="235"/>
      <c r="H318" s="239">
        <v>0.38200000000000001</v>
      </c>
      <c r="I318" s="240"/>
      <c r="J318" s="235"/>
      <c r="K318" s="235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176</v>
      </c>
      <c r="AU318" s="245" t="s">
        <v>88</v>
      </c>
      <c r="AV318" s="13" t="s">
        <v>88</v>
      </c>
      <c r="AW318" s="13" t="s">
        <v>37</v>
      </c>
      <c r="AX318" s="13" t="s">
        <v>76</v>
      </c>
      <c r="AY318" s="245" t="s">
        <v>164</v>
      </c>
    </row>
    <row r="319" s="13" customFormat="1">
      <c r="A319" s="13"/>
      <c r="B319" s="234"/>
      <c r="C319" s="235"/>
      <c r="D319" s="236" t="s">
        <v>176</v>
      </c>
      <c r="E319" s="237" t="s">
        <v>19</v>
      </c>
      <c r="F319" s="238" t="s">
        <v>1718</v>
      </c>
      <c r="G319" s="235"/>
      <c r="H319" s="239">
        <v>6.5750000000000002</v>
      </c>
      <c r="I319" s="240"/>
      <c r="J319" s="235"/>
      <c r="K319" s="235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176</v>
      </c>
      <c r="AU319" s="245" t="s">
        <v>88</v>
      </c>
      <c r="AV319" s="13" t="s">
        <v>88</v>
      </c>
      <c r="AW319" s="13" t="s">
        <v>37</v>
      </c>
      <c r="AX319" s="13" t="s">
        <v>76</v>
      </c>
      <c r="AY319" s="245" t="s">
        <v>164</v>
      </c>
    </row>
    <row r="320" s="13" customFormat="1">
      <c r="A320" s="13"/>
      <c r="B320" s="234"/>
      <c r="C320" s="235"/>
      <c r="D320" s="236" t="s">
        <v>176</v>
      </c>
      <c r="E320" s="237" t="s">
        <v>19</v>
      </c>
      <c r="F320" s="238" t="s">
        <v>1592</v>
      </c>
      <c r="G320" s="235"/>
      <c r="H320" s="239">
        <v>5.5339999999999998</v>
      </c>
      <c r="I320" s="240"/>
      <c r="J320" s="235"/>
      <c r="K320" s="235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176</v>
      </c>
      <c r="AU320" s="245" t="s">
        <v>88</v>
      </c>
      <c r="AV320" s="13" t="s">
        <v>88</v>
      </c>
      <c r="AW320" s="13" t="s">
        <v>37</v>
      </c>
      <c r="AX320" s="13" t="s">
        <v>76</v>
      </c>
      <c r="AY320" s="245" t="s">
        <v>164</v>
      </c>
    </row>
    <row r="321" s="13" customFormat="1">
      <c r="A321" s="13"/>
      <c r="B321" s="234"/>
      <c r="C321" s="235"/>
      <c r="D321" s="236" t="s">
        <v>176</v>
      </c>
      <c r="E321" s="237" t="s">
        <v>19</v>
      </c>
      <c r="F321" s="238" t="s">
        <v>1593</v>
      </c>
      <c r="G321" s="235"/>
      <c r="H321" s="239">
        <v>12.686</v>
      </c>
      <c r="I321" s="240"/>
      <c r="J321" s="235"/>
      <c r="K321" s="235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176</v>
      </c>
      <c r="AU321" s="245" t="s">
        <v>88</v>
      </c>
      <c r="AV321" s="13" t="s">
        <v>88</v>
      </c>
      <c r="AW321" s="13" t="s">
        <v>37</v>
      </c>
      <c r="AX321" s="13" t="s">
        <v>76</v>
      </c>
      <c r="AY321" s="245" t="s">
        <v>164</v>
      </c>
    </row>
    <row r="322" s="13" customFormat="1">
      <c r="A322" s="13"/>
      <c r="B322" s="234"/>
      <c r="C322" s="235"/>
      <c r="D322" s="236" t="s">
        <v>176</v>
      </c>
      <c r="E322" s="237" t="s">
        <v>19</v>
      </c>
      <c r="F322" s="238" t="s">
        <v>1594</v>
      </c>
      <c r="G322" s="235"/>
      <c r="H322" s="239">
        <v>10.781000000000001</v>
      </c>
      <c r="I322" s="240"/>
      <c r="J322" s="235"/>
      <c r="K322" s="235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176</v>
      </c>
      <c r="AU322" s="245" t="s">
        <v>88</v>
      </c>
      <c r="AV322" s="13" t="s">
        <v>88</v>
      </c>
      <c r="AW322" s="13" t="s">
        <v>37</v>
      </c>
      <c r="AX322" s="13" t="s">
        <v>76</v>
      </c>
      <c r="AY322" s="245" t="s">
        <v>164</v>
      </c>
    </row>
    <row r="323" s="13" customFormat="1">
      <c r="A323" s="13"/>
      <c r="B323" s="234"/>
      <c r="C323" s="235"/>
      <c r="D323" s="236" t="s">
        <v>176</v>
      </c>
      <c r="E323" s="237" t="s">
        <v>19</v>
      </c>
      <c r="F323" s="238" t="s">
        <v>1588</v>
      </c>
      <c r="G323" s="235"/>
      <c r="H323" s="239">
        <v>-1.95</v>
      </c>
      <c r="I323" s="240"/>
      <c r="J323" s="235"/>
      <c r="K323" s="235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176</v>
      </c>
      <c r="AU323" s="245" t="s">
        <v>88</v>
      </c>
      <c r="AV323" s="13" t="s">
        <v>88</v>
      </c>
      <c r="AW323" s="13" t="s">
        <v>37</v>
      </c>
      <c r="AX323" s="13" t="s">
        <v>76</v>
      </c>
      <c r="AY323" s="245" t="s">
        <v>164</v>
      </c>
    </row>
    <row r="324" s="13" customFormat="1">
      <c r="A324" s="13"/>
      <c r="B324" s="234"/>
      <c r="C324" s="235"/>
      <c r="D324" s="236" t="s">
        <v>176</v>
      </c>
      <c r="E324" s="237" t="s">
        <v>19</v>
      </c>
      <c r="F324" s="238" t="s">
        <v>1577</v>
      </c>
      <c r="G324" s="235"/>
      <c r="H324" s="239">
        <v>-1.6399999999999999</v>
      </c>
      <c r="I324" s="240"/>
      <c r="J324" s="235"/>
      <c r="K324" s="235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176</v>
      </c>
      <c r="AU324" s="245" t="s">
        <v>88</v>
      </c>
      <c r="AV324" s="13" t="s">
        <v>88</v>
      </c>
      <c r="AW324" s="13" t="s">
        <v>37</v>
      </c>
      <c r="AX324" s="13" t="s">
        <v>76</v>
      </c>
      <c r="AY324" s="245" t="s">
        <v>164</v>
      </c>
    </row>
    <row r="325" s="13" customFormat="1">
      <c r="A325" s="13"/>
      <c r="B325" s="234"/>
      <c r="C325" s="235"/>
      <c r="D325" s="236" t="s">
        <v>176</v>
      </c>
      <c r="E325" s="237" t="s">
        <v>19</v>
      </c>
      <c r="F325" s="238" t="s">
        <v>1595</v>
      </c>
      <c r="G325" s="235"/>
      <c r="H325" s="239">
        <v>-0.35999999999999999</v>
      </c>
      <c r="I325" s="240"/>
      <c r="J325" s="235"/>
      <c r="K325" s="235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176</v>
      </c>
      <c r="AU325" s="245" t="s">
        <v>88</v>
      </c>
      <c r="AV325" s="13" t="s">
        <v>88</v>
      </c>
      <c r="AW325" s="13" t="s">
        <v>37</v>
      </c>
      <c r="AX325" s="13" t="s">
        <v>76</v>
      </c>
      <c r="AY325" s="245" t="s">
        <v>164</v>
      </c>
    </row>
    <row r="326" s="13" customFormat="1">
      <c r="A326" s="13"/>
      <c r="B326" s="234"/>
      <c r="C326" s="235"/>
      <c r="D326" s="236" t="s">
        <v>176</v>
      </c>
      <c r="E326" s="237" t="s">
        <v>19</v>
      </c>
      <c r="F326" s="238" t="s">
        <v>1596</v>
      </c>
      <c r="G326" s="235"/>
      <c r="H326" s="239">
        <v>0.40999999999999998</v>
      </c>
      <c r="I326" s="240"/>
      <c r="J326" s="235"/>
      <c r="K326" s="235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176</v>
      </c>
      <c r="AU326" s="245" t="s">
        <v>88</v>
      </c>
      <c r="AV326" s="13" t="s">
        <v>88</v>
      </c>
      <c r="AW326" s="13" t="s">
        <v>37</v>
      </c>
      <c r="AX326" s="13" t="s">
        <v>76</v>
      </c>
      <c r="AY326" s="245" t="s">
        <v>164</v>
      </c>
    </row>
    <row r="327" s="13" customFormat="1">
      <c r="A327" s="13"/>
      <c r="B327" s="234"/>
      <c r="C327" s="235"/>
      <c r="D327" s="236" t="s">
        <v>176</v>
      </c>
      <c r="E327" s="237" t="s">
        <v>19</v>
      </c>
      <c r="F327" s="238" t="s">
        <v>1719</v>
      </c>
      <c r="G327" s="235"/>
      <c r="H327" s="239">
        <v>6.6790000000000003</v>
      </c>
      <c r="I327" s="240"/>
      <c r="J327" s="235"/>
      <c r="K327" s="235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176</v>
      </c>
      <c r="AU327" s="245" t="s">
        <v>88</v>
      </c>
      <c r="AV327" s="13" t="s">
        <v>88</v>
      </c>
      <c r="AW327" s="13" t="s">
        <v>37</v>
      </c>
      <c r="AX327" s="13" t="s">
        <v>76</v>
      </c>
      <c r="AY327" s="245" t="s">
        <v>164</v>
      </c>
    </row>
    <row r="328" s="13" customFormat="1">
      <c r="A328" s="13"/>
      <c r="B328" s="234"/>
      <c r="C328" s="235"/>
      <c r="D328" s="236" t="s">
        <v>176</v>
      </c>
      <c r="E328" s="237" t="s">
        <v>19</v>
      </c>
      <c r="F328" s="238" t="s">
        <v>1720</v>
      </c>
      <c r="G328" s="235"/>
      <c r="H328" s="239">
        <v>9.8480000000000008</v>
      </c>
      <c r="I328" s="240"/>
      <c r="J328" s="235"/>
      <c r="K328" s="235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176</v>
      </c>
      <c r="AU328" s="245" t="s">
        <v>88</v>
      </c>
      <c r="AV328" s="13" t="s">
        <v>88</v>
      </c>
      <c r="AW328" s="13" t="s">
        <v>37</v>
      </c>
      <c r="AX328" s="13" t="s">
        <v>76</v>
      </c>
      <c r="AY328" s="245" t="s">
        <v>164</v>
      </c>
    </row>
    <row r="329" s="13" customFormat="1">
      <c r="A329" s="13"/>
      <c r="B329" s="234"/>
      <c r="C329" s="235"/>
      <c r="D329" s="236" t="s">
        <v>176</v>
      </c>
      <c r="E329" s="237" t="s">
        <v>19</v>
      </c>
      <c r="F329" s="238" t="s">
        <v>1721</v>
      </c>
      <c r="G329" s="235"/>
      <c r="H329" s="239">
        <v>-0.70199999999999996</v>
      </c>
      <c r="I329" s="240"/>
      <c r="J329" s="235"/>
      <c r="K329" s="235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176</v>
      </c>
      <c r="AU329" s="245" t="s">
        <v>88</v>
      </c>
      <c r="AV329" s="13" t="s">
        <v>88</v>
      </c>
      <c r="AW329" s="13" t="s">
        <v>37</v>
      </c>
      <c r="AX329" s="13" t="s">
        <v>76</v>
      </c>
      <c r="AY329" s="245" t="s">
        <v>164</v>
      </c>
    </row>
    <row r="330" s="13" customFormat="1">
      <c r="A330" s="13"/>
      <c r="B330" s="234"/>
      <c r="C330" s="235"/>
      <c r="D330" s="236" t="s">
        <v>176</v>
      </c>
      <c r="E330" s="237" t="s">
        <v>19</v>
      </c>
      <c r="F330" s="238" t="s">
        <v>1722</v>
      </c>
      <c r="G330" s="235"/>
      <c r="H330" s="239">
        <v>0.80400000000000005</v>
      </c>
      <c r="I330" s="240"/>
      <c r="J330" s="235"/>
      <c r="K330" s="235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176</v>
      </c>
      <c r="AU330" s="245" t="s">
        <v>88</v>
      </c>
      <c r="AV330" s="13" t="s">
        <v>88</v>
      </c>
      <c r="AW330" s="13" t="s">
        <v>37</v>
      </c>
      <c r="AX330" s="13" t="s">
        <v>76</v>
      </c>
      <c r="AY330" s="245" t="s">
        <v>164</v>
      </c>
    </row>
    <row r="331" s="13" customFormat="1">
      <c r="A331" s="13"/>
      <c r="B331" s="234"/>
      <c r="C331" s="235"/>
      <c r="D331" s="236" t="s">
        <v>176</v>
      </c>
      <c r="E331" s="237" t="s">
        <v>19</v>
      </c>
      <c r="F331" s="238" t="s">
        <v>1723</v>
      </c>
      <c r="G331" s="235"/>
      <c r="H331" s="239">
        <v>9.5009999999999994</v>
      </c>
      <c r="I331" s="240"/>
      <c r="J331" s="235"/>
      <c r="K331" s="235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176</v>
      </c>
      <c r="AU331" s="245" t="s">
        <v>88</v>
      </c>
      <c r="AV331" s="13" t="s">
        <v>88</v>
      </c>
      <c r="AW331" s="13" t="s">
        <v>37</v>
      </c>
      <c r="AX331" s="13" t="s">
        <v>76</v>
      </c>
      <c r="AY331" s="245" t="s">
        <v>164</v>
      </c>
    </row>
    <row r="332" s="13" customFormat="1">
      <c r="A332" s="13"/>
      <c r="B332" s="234"/>
      <c r="C332" s="235"/>
      <c r="D332" s="236" t="s">
        <v>176</v>
      </c>
      <c r="E332" s="237" t="s">
        <v>19</v>
      </c>
      <c r="F332" s="238" t="s">
        <v>1595</v>
      </c>
      <c r="G332" s="235"/>
      <c r="H332" s="239">
        <v>-0.35999999999999999</v>
      </c>
      <c r="I332" s="240"/>
      <c r="J332" s="235"/>
      <c r="K332" s="235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176</v>
      </c>
      <c r="AU332" s="245" t="s">
        <v>88</v>
      </c>
      <c r="AV332" s="13" t="s">
        <v>88</v>
      </c>
      <c r="AW332" s="13" t="s">
        <v>37</v>
      </c>
      <c r="AX332" s="13" t="s">
        <v>76</v>
      </c>
      <c r="AY332" s="245" t="s">
        <v>164</v>
      </c>
    </row>
    <row r="333" s="13" customFormat="1">
      <c r="A333" s="13"/>
      <c r="B333" s="234"/>
      <c r="C333" s="235"/>
      <c r="D333" s="236" t="s">
        <v>176</v>
      </c>
      <c r="E333" s="237" t="s">
        <v>19</v>
      </c>
      <c r="F333" s="238" t="s">
        <v>1596</v>
      </c>
      <c r="G333" s="235"/>
      <c r="H333" s="239">
        <v>0.40999999999999998</v>
      </c>
      <c r="I333" s="240"/>
      <c r="J333" s="235"/>
      <c r="K333" s="235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176</v>
      </c>
      <c r="AU333" s="245" t="s">
        <v>88</v>
      </c>
      <c r="AV333" s="13" t="s">
        <v>88</v>
      </c>
      <c r="AW333" s="13" t="s">
        <v>37</v>
      </c>
      <c r="AX333" s="13" t="s">
        <v>76</v>
      </c>
      <c r="AY333" s="245" t="s">
        <v>164</v>
      </c>
    </row>
    <row r="334" s="15" customFormat="1">
      <c r="A334" s="15"/>
      <c r="B334" s="256"/>
      <c r="C334" s="257"/>
      <c r="D334" s="236" t="s">
        <v>176</v>
      </c>
      <c r="E334" s="258" t="s">
        <v>19</v>
      </c>
      <c r="F334" s="259" t="s">
        <v>185</v>
      </c>
      <c r="G334" s="257"/>
      <c r="H334" s="260">
        <v>235.80099999999999</v>
      </c>
      <c r="I334" s="261"/>
      <c r="J334" s="257"/>
      <c r="K334" s="257"/>
      <c r="L334" s="262"/>
      <c r="M334" s="263"/>
      <c r="N334" s="264"/>
      <c r="O334" s="264"/>
      <c r="P334" s="264"/>
      <c r="Q334" s="264"/>
      <c r="R334" s="264"/>
      <c r="S334" s="264"/>
      <c r="T334" s="26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6" t="s">
        <v>176</v>
      </c>
      <c r="AU334" s="266" t="s">
        <v>88</v>
      </c>
      <c r="AV334" s="15" t="s">
        <v>172</v>
      </c>
      <c r="AW334" s="15" t="s">
        <v>37</v>
      </c>
      <c r="AX334" s="15" t="s">
        <v>83</v>
      </c>
      <c r="AY334" s="266" t="s">
        <v>164</v>
      </c>
    </row>
    <row r="335" s="2" customFormat="1" ht="37.8" customHeight="1">
      <c r="A335" s="40"/>
      <c r="B335" s="41"/>
      <c r="C335" s="216" t="s">
        <v>379</v>
      </c>
      <c r="D335" s="216" t="s">
        <v>167</v>
      </c>
      <c r="E335" s="217" t="s">
        <v>338</v>
      </c>
      <c r="F335" s="218" t="s">
        <v>339</v>
      </c>
      <c r="G335" s="219" t="s">
        <v>170</v>
      </c>
      <c r="H335" s="220">
        <v>24.215</v>
      </c>
      <c r="I335" s="221"/>
      <c r="J335" s="222">
        <f>ROUND(I335*H335,2)</f>
        <v>0</v>
      </c>
      <c r="K335" s="218" t="s">
        <v>171</v>
      </c>
      <c r="L335" s="46"/>
      <c r="M335" s="223" t="s">
        <v>19</v>
      </c>
      <c r="N335" s="224" t="s">
        <v>48</v>
      </c>
      <c r="O335" s="86"/>
      <c r="P335" s="225">
        <f>O335*H335</f>
        <v>0</v>
      </c>
      <c r="Q335" s="225">
        <v>0</v>
      </c>
      <c r="R335" s="225">
        <f>Q335*H335</f>
        <v>0</v>
      </c>
      <c r="S335" s="225">
        <v>0.068000000000000005</v>
      </c>
      <c r="T335" s="226">
        <f>S335*H335</f>
        <v>1.6466200000000002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7" t="s">
        <v>172</v>
      </c>
      <c r="AT335" s="227" t="s">
        <v>167</v>
      </c>
      <c r="AU335" s="227" t="s">
        <v>88</v>
      </c>
      <c r="AY335" s="19" t="s">
        <v>164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9" t="s">
        <v>88</v>
      </c>
      <c r="BK335" s="228">
        <f>ROUND(I335*H335,2)</f>
        <v>0</v>
      </c>
      <c r="BL335" s="19" t="s">
        <v>172</v>
      </c>
      <c r="BM335" s="227" t="s">
        <v>1724</v>
      </c>
    </row>
    <row r="336" s="2" customFormat="1">
      <c r="A336" s="40"/>
      <c r="B336" s="41"/>
      <c r="C336" s="42"/>
      <c r="D336" s="229" t="s">
        <v>174</v>
      </c>
      <c r="E336" s="42"/>
      <c r="F336" s="230" t="s">
        <v>341</v>
      </c>
      <c r="G336" s="42"/>
      <c r="H336" s="42"/>
      <c r="I336" s="231"/>
      <c r="J336" s="42"/>
      <c r="K336" s="42"/>
      <c r="L336" s="46"/>
      <c r="M336" s="232"/>
      <c r="N336" s="23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174</v>
      </c>
      <c r="AU336" s="19" t="s">
        <v>88</v>
      </c>
    </row>
    <row r="337" s="13" customFormat="1">
      <c r="A337" s="13"/>
      <c r="B337" s="234"/>
      <c r="C337" s="235"/>
      <c r="D337" s="236" t="s">
        <v>176</v>
      </c>
      <c r="E337" s="237" t="s">
        <v>19</v>
      </c>
      <c r="F337" s="238" t="s">
        <v>1725</v>
      </c>
      <c r="G337" s="235"/>
      <c r="H337" s="239">
        <v>2.1349999999999998</v>
      </c>
      <c r="I337" s="240"/>
      <c r="J337" s="235"/>
      <c r="K337" s="235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176</v>
      </c>
      <c r="AU337" s="245" t="s">
        <v>88</v>
      </c>
      <c r="AV337" s="13" t="s">
        <v>88</v>
      </c>
      <c r="AW337" s="13" t="s">
        <v>37</v>
      </c>
      <c r="AX337" s="13" t="s">
        <v>76</v>
      </c>
      <c r="AY337" s="245" t="s">
        <v>164</v>
      </c>
    </row>
    <row r="338" s="13" customFormat="1">
      <c r="A338" s="13"/>
      <c r="B338" s="234"/>
      <c r="C338" s="235"/>
      <c r="D338" s="236" t="s">
        <v>176</v>
      </c>
      <c r="E338" s="237" t="s">
        <v>19</v>
      </c>
      <c r="F338" s="238" t="s">
        <v>1726</v>
      </c>
      <c r="G338" s="235"/>
      <c r="H338" s="239">
        <v>22.079999999999998</v>
      </c>
      <c r="I338" s="240"/>
      <c r="J338" s="235"/>
      <c r="K338" s="235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176</v>
      </c>
      <c r="AU338" s="245" t="s">
        <v>88</v>
      </c>
      <c r="AV338" s="13" t="s">
        <v>88</v>
      </c>
      <c r="AW338" s="13" t="s">
        <v>37</v>
      </c>
      <c r="AX338" s="13" t="s">
        <v>76</v>
      </c>
      <c r="AY338" s="245" t="s">
        <v>164</v>
      </c>
    </row>
    <row r="339" s="15" customFormat="1">
      <c r="A339" s="15"/>
      <c r="B339" s="256"/>
      <c r="C339" s="257"/>
      <c r="D339" s="236" t="s">
        <v>176</v>
      </c>
      <c r="E339" s="258" t="s">
        <v>19</v>
      </c>
      <c r="F339" s="259" t="s">
        <v>185</v>
      </c>
      <c r="G339" s="257"/>
      <c r="H339" s="260">
        <v>24.215</v>
      </c>
      <c r="I339" s="261"/>
      <c r="J339" s="257"/>
      <c r="K339" s="257"/>
      <c r="L339" s="262"/>
      <c r="M339" s="263"/>
      <c r="N339" s="264"/>
      <c r="O339" s="264"/>
      <c r="P339" s="264"/>
      <c r="Q339" s="264"/>
      <c r="R339" s="264"/>
      <c r="S339" s="264"/>
      <c r="T339" s="26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6" t="s">
        <v>176</v>
      </c>
      <c r="AU339" s="266" t="s">
        <v>88</v>
      </c>
      <c r="AV339" s="15" t="s">
        <v>172</v>
      </c>
      <c r="AW339" s="15" t="s">
        <v>37</v>
      </c>
      <c r="AX339" s="15" t="s">
        <v>83</v>
      </c>
      <c r="AY339" s="266" t="s">
        <v>164</v>
      </c>
    </row>
    <row r="340" s="12" customFormat="1" ht="22.8" customHeight="1">
      <c r="A340" s="12"/>
      <c r="B340" s="200"/>
      <c r="C340" s="201"/>
      <c r="D340" s="202" t="s">
        <v>75</v>
      </c>
      <c r="E340" s="214" t="s">
        <v>345</v>
      </c>
      <c r="F340" s="214" t="s">
        <v>346</v>
      </c>
      <c r="G340" s="201"/>
      <c r="H340" s="201"/>
      <c r="I340" s="204"/>
      <c r="J340" s="215">
        <f>BK340</f>
        <v>0</v>
      </c>
      <c r="K340" s="201"/>
      <c r="L340" s="206"/>
      <c r="M340" s="207"/>
      <c r="N340" s="208"/>
      <c r="O340" s="208"/>
      <c r="P340" s="209">
        <f>SUM(P341:P349)</f>
        <v>0</v>
      </c>
      <c r="Q340" s="208"/>
      <c r="R340" s="209">
        <f>SUM(R341:R349)</f>
        <v>0</v>
      </c>
      <c r="S340" s="208"/>
      <c r="T340" s="210">
        <f>SUM(T341:T349)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1" t="s">
        <v>83</v>
      </c>
      <c r="AT340" s="212" t="s">
        <v>75</v>
      </c>
      <c r="AU340" s="212" t="s">
        <v>83</v>
      </c>
      <c r="AY340" s="211" t="s">
        <v>164</v>
      </c>
      <c r="BK340" s="213">
        <f>SUM(BK341:BK349)</f>
        <v>0</v>
      </c>
    </row>
    <row r="341" s="2" customFormat="1" ht="37.8" customHeight="1">
      <c r="A341" s="40"/>
      <c r="B341" s="41"/>
      <c r="C341" s="216" t="s">
        <v>394</v>
      </c>
      <c r="D341" s="216" t="s">
        <v>167</v>
      </c>
      <c r="E341" s="217" t="s">
        <v>347</v>
      </c>
      <c r="F341" s="218" t="s">
        <v>348</v>
      </c>
      <c r="G341" s="219" t="s">
        <v>349</v>
      </c>
      <c r="H341" s="220">
        <v>73.171999999999997</v>
      </c>
      <c r="I341" s="221"/>
      <c r="J341" s="222">
        <f>ROUND(I341*H341,2)</f>
        <v>0</v>
      </c>
      <c r="K341" s="218" t="s">
        <v>171</v>
      </c>
      <c r="L341" s="46"/>
      <c r="M341" s="223" t="s">
        <v>19</v>
      </c>
      <c r="N341" s="224" t="s">
        <v>48</v>
      </c>
      <c r="O341" s="86"/>
      <c r="P341" s="225">
        <f>O341*H341</f>
        <v>0</v>
      </c>
      <c r="Q341" s="225">
        <v>0</v>
      </c>
      <c r="R341" s="225">
        <f>Q341*H341</f>
        <v>0</v>
      </c>
      <c r="S341" s="225">
        <v>0</v>
      </c>
      <c r="T341" s="22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7" t="s">
        <v>172</v>
      </c>
      <c r="AT341" s="227" t="s">
        <v>167</v>
      </c>
      <c r="AU341" s="227" t="s">
        <v>88</v>
      </c>
      <c r="AY341" s="19" t="s">
        <v>164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9" t="s">
        <v>88</v>
      </c>
      <c r="BK341" s="228">
        <f>ROUND(I341*H341,2)</f>
        <v>0</v>
      </c>
      <c r="BL341" s="19" t="s">
        <v>172</v>
      </c>
      <c r="BM341" s="227" t="s">
        <v>1727</v>
      </c>
    </row>
    <row r="342" s="2" customFormat="1">
      <c r="A342" s="40"/>
      <c r="B342" s="41"/>
      <c r="C342" s="42"/>
      <c r="D342" s="229" t="s">
        <v>174</v>
      </c>
      <c r="E342" s="42"/>
      <c r="F342" s="230" t="s">
        <v>351</v>
      </c>
      <c r="G342" s="42"/>
      <c r="H342" s="42"/>
      <c r="I342" s="231"/>
      <c r="J342" s="42"/>
      <c r="K342" s="42"/>
      <c r="L342" s="46"/>
      <c r="M342" s="232"/>
      <c r="N342" s="23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174</v>
      </c>
      <c r="AU342" s="19" t="s">
        <v>88</v>
      </c>
    </row>
    <row r="343" s="2" customFormat="1" ht="33" customHeight="1">
      <c r="A343" s="40"/>
      <c r="B343" s="41"/>
      <c r="C343" s="216" t="s">
        <v>401</v>
      </c>
      <c r="D343" s="216" t="s">
        <v>167</v>
      </c>
      <c r="E343" s="217" t="s">
        <v>353</v>
      </c>
      <c r="F343" s="218" t="s">
        <v>354</v>
      </c>
      <c r="G343" s="219" t="s">
        <v>349</v>
      </c>
      <c r="H343" s="220">
        <v>73.171999999999997</v>
      </c>
      <c r="I343" s="221"/>
      <c r="J343" s="222">
        <f>ROUND(I343*H343,2)</f>
        <v>0</v>
      </c>
      <c r="K343" s="218" t="s">
        <v>171</v>
      </c>
      <c r="L343" s="46"/>
      <c r="M343" s="223" t="s">
        <v>19</v>
      </c>
      <c r="N343" s="224" t="s">
        <v>48</v>
      </c>
      <c r="O343" s="86"/>
      <c r="P343" s="225">
        <f>O343*H343</f>
        <v>0</v>
      </c>
      <c r="Q343" s="225">
        <v>0</v>
      </c>
      <c r="R343" s="225">
        <f>Q343*H343</f>
        <v>0</v>
      </c>
      <c r="S343" s="225">
        <v>0</v>
      </c>
      <c r="T343" s="22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7" t="s">
        <v>172</v>
      </c>
      <c r="AT343" s="227" t="s">
        <v>167</v>
      </c>
      <c r="AU343" s="227" t="s">
        <v>88</v>
      </c>
      <c r="AY343" s="19" t="s">
        <v>164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9" t="s">
        <v>88</v>
      </c>
      <c r="BK343" s="228">
        <f>ROUND(I343*H343,2)</f>
        <v>0</v>
      </c>
      <c r="BL343" s="19" t="s">
        <v>172</v>
      </c>
      <c r="BM343" s="227" t="s">
        <v>1728</v>
      </c>
    </row>
    <row r="344" s="2" customFormat="1">
      <c r="A344" s="40"/>
      <c r="B344" s="41"/>
      <c r="C344" s="42"/>
      <c r="D344" s="229" t="s">
        <v>174</v>
      </c>
      <c r="E344" s="42"/>
      <c r="F344" s="230" t="s">
        <v>356</v>
      </c>
      <c r="G344" s="42"/>
      <c r="H344" s="42"/>
      <c r="I344" s="231"/>
      <c r="J344" s="42"/>
      <c r="K344" s="42"/>
      <c r="L344" s="46"/>
      <c r="M344" s="232"/>
      <c r="N344" s="23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174</v>
      </c>
      <c r="AU344" s="19" t="s">
        <v>88</v>
      </c>
    </row>
    <row r="345" s="2" customFormat="1" ht="44.25" customHeight="1">
      <c r="A345" s="40"/>
      <c r="B345" s="41"/>
      <c r="C345" s="216" t="s">
        <v>406</v>
      </c>
      <c r="D345" s="216" t="s">
        <v>167</v>
      </c>
      <c r="E345" s="217" t="s">
        <v>358</v>
      </c>
      <c r="F345" s="218" t="s">
        <v>359</v>
      </c>
      <c r="G345" s="219" t="s">
        <v>349</v>
      </c>
      <c r="H345" s="220">
        <v>658.548</v>
      </c>
      <c r="I345" s="221"/>
      <c r="J345" s="222">
        <f>ROUND(I345*H345,2)</f>
        <v>0</v>
      </c>
      <c r="K345" s="218" t="s">
        <v>171</v>
      </c>
      <c r="L345" s="46"/>
      <c r="M345" s="223" t="s">
        <v>19</v>
      </c>
      <c r="N345" s="224" t="s">
        <v>48</v>
      </c>
      <c r="O345" s="86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7" t="s">
        <v>172</v>
      </c>
      <c r="AT345" s="227" t="s">
        <v>167</v>
      </c>
      <c r="AU345" s="227" t="s">
        <v>88</v>
      </c>
      <c r="AY345" s="19" t="s">
        <v>164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9" t="s">
        <v>88</v>
      </c>
      <c r="BK345" s="228">
        <f>ROUND(I345*H345,2)</f>
        <v>0</v>
      </c>
      <c r="BL345" s="19" t="s">
        <v>172</v>
      </c>
      <c r="BM345" s="227" t="s">
        <v>1729</v>
      </c>
    </row>
    <row r="346" s="2" customFormat="1">
      <c r="A346" s="40"/>
      <c r="B346" s="41"/>
      <c r="C346" s="42"/>
      <c r="D346" s="229" t="s">
        <v>174</v>
      </c>
      <c r="E346" s="42"/>
      <c r="F346" s="230" t="s">
        <v>361</v>
      </c>
      <c r="G346" s="42"/>
      <c r="H346" s="42"/>
      <c r="I346" s="231"/>
      <c r="J346" s="42"/>
      <c r="K346" s="42"/>
      <c r="L346" s="46"/>
      <c r="M346" s="232"/>
      <c r="N346" s="23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174</v>
      </c>
      <c r="AU346" s="19" t="s">
        <v>88</v>
      </c>
    </row>
    <row r="347" s="13" customFormat="1">
      <c r="A347" s="13"/>
      <c r="B347" s="234"/>
      <c r="C347" s="235"/>
      <c r="D347" s="236" t="s">
        <v>176</v>
      </c>
      <c r="E347" s="235"/>
      <c r="F347" s="238" t="s">
        <v>1730</v>
      </c>
      <c r="G347" s="235"/>
      <c r="H347" s="239">
        <v>658.548</v>
      </c>
      <c r="I347" s="240"/>
      <c r="J347" s="235"/>
      <c r="K347" s="235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176</v>
      </c>
      <c r="AU347" s="245" t="s">
        <v>88</v>
      </c>
      <c r="AV347" s="13" t="s">
        <v>88</v>
      </c>
      <c r="AW347" s="13" t="s">
        <v>4</v>
      </c>
      <c r="AX347" s="13" t="s">
        <v>83</v>
      </c>
      <c r="AY347" s="245" t="s">
        <v>164</v>
      </c>
    </row>
    <row r="348" s="2" customFormat="1" ht="44.25" customHeight="1">
      <c r="A348" s="40"/>
      <c r="B348" s="41"/>
      <c r="C348" s="216" t="s">
        <v>412</v>
      </c>
      <c r="D348" s="216" t="s">
        <v>167</v>
      </c>
      <c r="E348" s="217" t="s">
        <v>364</v>
      </c>
      <c r="F348" s="218" t="s">
        <v>365</v>
      </c>
      <c r="G348" s="219" t="s">
        <v>349</v>
      </c>
      <c r="H348" s="220">
        <v>73.171999999999997</v>
      </c>
      <c r="I348" s="221"/>
      <c r="J348" s="222">
        <f>ROUND(I348*H348,2)</f>
        <v>0</v>
      </c>
      <c r="K348" s="218" t="s">
        <v>171</v>
      </c>
      <c r="L348" s="46"/>
      <c r="M348" s="223" t="s">
        <v>19</v>
      </c>
      <c r="N348" s="224" t="s">
        <v>48</v>
      </c>
      <c r="O348" s="86"/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7" t="s">
        <v>172</v>
      </c>
      <c r="AT348" s="227" t="s">
        <v>167</v>
      </c>
      <c r="AU348" s="227" t="s">
        <v>88</v>
      </c>
      <c r="AY348" s="19" t="s">
        <v>164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9" t="s">
        <v>88</v>
      </c>
      <c r="BK348" s="228">
        <f>ROUND(I348*H348,2)</f>
        <v>0</v>
      </c>
      <c r="BL348" s="19" t="s">
        <v>172</v>
      </c>
      <c r="BM348" s="227" t="s">
        <v>1731</v>
      </c>
    </row>
    <row r="349" s="2" customFormat="1">
      <c r="A349" s="40"/>
      <c r="B349" s="41"/>
      <c r="C349" s="42"/>
      <c r="D349" s="229" t="s">
        <v>174</v>
      </c>
      <c r="E349" s="42"/>
      <c r="F349" s="230" t="s">
        <v>367</v>
      </c>
      <c r="G349" s="42"/>
      <c r="H349" s="42"/>
      <c r="I349" s="231"/>
      <c r="J349" s="42"/>
      <c r="K349" s="42"/>
      <c r="L349" s="46"/>
      <c r="M349" s="232"/>
      <c r="N349" s="23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174</v>
      </c>
      <c r="AU349" s="19" t="s">
        <v>88</v>
      </c>
    </row>
    <row r="350" s="12" customFormat="1" ht="22.8" customHeight="1">
      <c r="A350" s="12"/>
      <c r="B350" s="200"/>
      <c r="C350" s="201"/>
      <c r="D350" s="202" t="s">
        <v>75</v>
      </c>
      <c r="E350" s="214" t="s">
        <v>368</v>
      </c>
      <c r="F350" s="214" t="s">
        <v>369</v>
      </c>
      <c r="G350" s="201"/>
      <c r="H350" s="201"/>
      <c r="I350" s="204"/>
      <c r="J350" s="215">
        <f>BK350</f>
        <v>0</v>
      </c>
      <c r="K350" s="201"/>
      <c r="L350" s="206"/>
      <c r="M350" s="207"/>
      <c r="N350" s="208"/>
      <c r="O350" s="208"/>
      <c r="P350" s="209">
        <f>SUM(P351:P352)</f>
        <v>0</v>
      </c>
      <c r="Q350" s="208"/>
      <c r="R350" s="209">
        <f>SUM(R351:R352)</f>
        <v>0</v>
      </c>
      <c r="S350" s="208"/>
      <c r="T350" s="210">
        <f>SUM(T351:T352)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1" t="s">
        <v>83</v>
      </c>
      <c r="AT350" s="212" t="s">
        <v>75</v>
      </c>
      <c r="AU350" s="212" t="s">
        <v>83</v>
      </c>
      <c r="AY350" s="211" t="s">
        <v>164</v>
      </c>
      <c r="BK350" s="213">
        <f>SUM(BK351:BK352)</f>
        <v>0</v>
      </c>
    </row>
    <row r="351" s="2" customFormat="1" ht="55.5" customHeight="1">
      <c r="A351" s="40"/>
      <c r="B351" s="41"/>
      <c r="C351" s="216" t="s">
        <v>416</v>
      </c>
      <c r="D351" s="216" t="s">
        <v>167</v>
      </c>
      <c r="E351" s="217" t="s">
        <v>371</v>
      </c>
      <c r="F351" s="218" t="s">
        <v>372</v>
      </c>
      <c r="G351" s="219" t="s">
        <v>349</v>
      </c>
      <c r="H351" s="220">
        <v>6.5739999999999998</v>
      </c>
      <c r="I351" s="221"/>
      <c r="J351" s="222">
        <f>ROUND(I351*H351,2)</f>
        <v>0</v>
      </c>
      <c r="K351" s="218" t="s">
        <v>171</v>
      </c>
      <c r="L351" s="46"/>
      <c r="M351" s="223" t="s">
        <v>19</v>
      </c>
      <c r="N351" s="224" t="s">
        <v>48</v>
      </c>
      <c r="O351" s="86"/>
      <c r="P351" s="225">
        <f>O351*H351</f>
        <v>0</v>
      </c>
      <c r="Q351" s="225">
        <v>0</v>
      </c>
      <c r="R351" s="225">
        <f>Q351*H351</f>
        <v>0</v>
      </c>
      <c r="S351" s="225">
        <v>0</v>
      </c>
      <c r="T351" s="22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7" t="s">
        <v>172</v>
      </c>
      <c r="AT351" s="227" t="s">
        <v>167</v>
      </c>
      <c r="AU351" s="227" t="s">
        <v>88</v>
      </c>
      <c r="AY351" s="19" t="s">
        <v>164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9" t="s">
        <v>88</v>
      </c>
      <c r="BK351" s="228">
        <f>ROUND(I351*H351,2)</f>
        <v>0</v>
      </c>
      <c r="BL351" s="19" t="s">
        <v>172</v>
      </c>
      <c r="BM351" s="227" t="s">
        <v>1732</v>
      </c>
    </row>
    <row r="352" s="2" customFormat="1">
      <c r="A352" s="40"/>
      <c r="B352" s="41"/>
      <c r="C352" s="42"/>
      <c r="D352" s="229" t="s">
        <v>174</v>
      </c>
      <c r="E352" s="42"/>
      <c r="F352" s="230" t="s">
        <v>374</v>
      </c>
      <c r="G352" s="42"/>
      <c r="H352" s="42"/>
      <c r="I352" s="231"/>
      <c r="J352" s="42"/>
      <c r="K352" s="42"/>
      <c r="L352" s="46"/>
      <c r="M352" s="232"/>
      <c r="N352" s="23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174</v>
      </c>
      <c r="AU352" s="19" t="s">
        <v>88</v>
      </c>
    </row>
    <row r="353" s="12" customFormat="1" ht="25.92" customHeight="1">
      <c r="A353" s="12"/>
      <c r="B353" s="200"/>
      <c r="C353" s="201"/>
      <c r="D353" s="202" t="s">
        <v>75</v>
      </c>
      <c r="E353" s="203" t="s">
        <v>375</v>
      </c>
      <c r="F353" s="203" t="s">
        <v>376</v>
      </c>
      <c r="G353" s="201"/>
      <c r="H353" s="201"/>
      <c r="I353" s="204"/>
      <c r="J353" s="205">
        <f>BK353</f>
        <v>0</v>
      </c>
      <c r="K353" s="201"/>
      <c r="L353" s="206"/>
      <c r="M353" s="207"/>
      <c r="N353" s="208"/>
      <c r="O353" s="208"/>
      <c r="P353" s="209">
        <f>P354+P369+P446+P490+P574+P596+P699+P708+P772+P816+P851+P864+P875</f>
        <v>0</v>
      </c>
      <c r="Q353" s="208"/>
      <c r="R353" s="209">
        <f>R354+R369+R446+R490+R574+R596+R699+R708+R772+R816+R851+R864+R875</f>
        <v>22.218348240000001</v>
      </c>
      <c r="S353" s="208"/>
      <c r="T353" s="210">
        <f>T354+T369+T446+T490+T574+T596+T699+T708+T772+T816+T851+T864+T875</f>
        <v>17.035489699999996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1" t="s">
        <v>88</v>
      </c>
      <c r="AT353" s="212" t="s">
        <v>75</v>
      </c>
      <c r="AU353" s="212" t="s">
        <v>76</v>
      </c>
      <c r="AY353" s="211" t="s">
        <v>164</v>
      </c>
      <c r="BK353" s="213">
        <f>BK354+BK369+BK446+BK490+BK574+BK596+BK699+BK708+BK772+BK816+BK851+BK864+BK875</f>
        <v>0</v>
      </c>
    </row>
    <row r="354" s="12" customFormat="1" ht="22.8" customHeight="1">
      <c r="A354" s="12"/>
      <c r="B354" s="200"/>
      <c r="C354" s="201"/>
      <c r="D354" s="202" t="s">
        <v>75</v>
      </c>
      <c r="E354" s="214" t="s">
        <v>1733</v>
      </c>
      <c r="F354" s="214" t="s">
        <v>1734</v>
      </c>
      <c r="G354" s="201"/>
      <c r="H354" s="201"/>
      <c r="I354" s="204"/>
      <c r="J354" s="215">
        <f>BK354</f>
        <v>0</v>
      </c>
      <c r="K354" s="201"/>
      <c r="L354" s="206"/>
      <c r="M354" s="207"/>
      <c r="N354" s="208"/>
      <c r="O354" s="208"/>
      <c r="P354" s="209">
        <f>SUM(P355:P368)</f>
        <v>0</v>
      </c>
      <c r="Q354" s="208"/>
      <c r="R354" s="209">
        <f>SUM(R355:R368)</f>
        <v>0</v>
      </c>
      <c r="S354" s="208"/>
      <c r="T354" s="210">
        <f>SUM(T355:T368)</f>
        <v>0.58226800000000001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1" t="s">
        <v>88</v>
      </c>
      <c r="AT354" s="212" t="s">
        <v>75</v>
      </c>
      <c r="AU354" s="212" t="s">
        <v>83</v>
      </c>
      <c r="AY354" s="211" t="s">
        <v>164</v>
      </c>
      <c r="BK354" s="213">
        <f>SUM(BK355:BK368)</f>
        <v>0</v>
      </c>
    </row>
    <row r="355" s="2" customFormat="1" ht="24.15" customHeight="1">
      <c r="A355" s="40"/>
      <c r="B355" s="41"/>
      <c r="C355" s="216" t="s">
        <v>397</v>
      </c>
      <c r="D355" s="216" t="s">
        <v>167</v>
      </c>
      <c r="E355" s="217" t="s">
        <v>1735</v>
      </c>
      <c r="F355" s="218" t="s">
        <v>1736</v>
      </c>
      <c r="G355" s="219" t="s">
        <v>170</v>
      </c>
      <c r="H355" s="220">
        <v>145.56700000000001</v>
      </c>
      <c r="I355" s="221"/>
      <c r="J355" s="222">
        <f>ROUND(I355*H355,2)</f>
        <v>0</v>
      </c>
      <c r="K355" s="218" t="s">
        <v>171</v>
      </c>
      <c r="L355" s="46"/>
      <c r="M355" s="223" t="s">
        <v>19</v>
      </c>
      <c r="N355" s="224" t="s">
        <v>48</v>
      </c>
      <c r="O355" s="86"/>
      <c r="P355" s="225">
        <f>O355*H355</f>
        <v>0</v>
      </c>
      <c r="Q355" s="225">
        <v>0</v>
      </c>
      <c r="R355" s="225">
        <f>Q355*H355</f>
        <v>0</v>
      </c>
      <c r="S355" s="225">
        <v>0.0040000000000000001</v>
      </c>
      <c r="T355" s="226">
        <f>S355*H355</f>
        <v>0.58226800000000001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7" t="s">
        <v>311</v>
      </c>
      <c r="AT355" s="227" t="s">
        <v>167</v>
      </c>
      <c r="AU355" s="227" t="s">
        <v>88</v>
      </c>
      <c r="AY355" s="19" t="s">
        <v>164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9" t="s">
        <v>88</v>
      </c>
      <c r="BK355" s="228">
        <f>ROUND(I355*H355,2)</f>
        <v>0</v>
      </c>
      <c r="BL355" s="19" t="s">
        <v>311</v>
      </c>
      <c r="BM355" s="227" t="s">
        <v>1737</v>
      </c>
    </row>
    <row r="356" s="2" customFormat="1">
      <c r="A356" s="40"/>
      <c r="B356" s="41"/>
      <c r="C356" s="42"/>
      <c r="D356" s="229" t="s">
        <v>174</v>
      </c>
      <c r="E356" s="42"/>
      <c r="F356" s="230" t="s">
        <v>1738</v>
      </c>
      <c r="G356" s="42"/>
      <c r="H356" s="42"/>
      <c r="I356" s="231"/>
      <c r="J356" s="42"/>
      <c r="K356" s="42"/>
      <c r="L356" s="46"/>
      <c r="M356" s="232"/>
      <c r="N356" s="23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174</v>
      </c>
      <c r="AU356" s="19" t="s">
        <v>88</v>
      </c>
    </row>
    <row r="357" s="14" customFormat="1">
      <c r="A357" s="14"/>
      <c r="B357" s="246"/>
      <c r="C357" s="247"/>
      <c r="D357" s="236" t="s">
        <v>176</v>
      </c>
      <c r="E357" s="248" t="s">
        <v>19</v>
      </c>
      <c r="F357" s="249" t="s">
        <v>1739</v>
      </c>
      <c r="G357" s="247"/>
      <c r="H357" s="248" t="s">
        <v>19</v>
      </c>
      <c r="I357" s="250"/>
      <c r="J357" s="247"/>
      <c r="K357" s="247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176</v>
      </c>
      <c r="AU357" s="255" t="s">
        <v>88</v>
      </c>
      <c r="AV357" s="14" t="s">
        <v>83</v>
      </c>
      <c r="AW357" s="14" t="s">
        <v>37</v>
      </c>
      <c r="AX357" s="14" t="s">
        <v>76</v>
      </c>
      <c r="AY357" s="255" t="s">
        <v>164</v>
      </c>
    </row>
    <row r="358" s="13" customFormat="1">
      <c r="A358" s="13"/>
      <c r="B358" s="234"/>
      <c r="C358" s="235"/>
      <c r="D358" s="236" t="s">
        <v>176</v>
      </c>
      <c r="E358" s="237" t="s">
        <v>19</v>
      </c>
      <c r="F358" s="238" t="s">
        <v>1660</v>
      </c>
      <c r="G358" s="235"/>
      <c r="H358" s="239">
        <v>19.350000000000001</v>
      </c>
      <c r="I358" s="240"/>
      <c r="J358" s="235"/>
      <c r="K358" s="235"/>
      <c r="L358" s="241"/>
      <c r="M358" s="242"/>
      <c r="N358" s="243"/>
      <c r="O358" s="243"/>
      <c r="P358" s="243"/>
      <c r="Q358" s="243"/>
      <c r="R358" s="243"/>
      <c r="S358" s="243"/>
      <c r="T358" s="24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5" t="s">
        <v>176</v>
      </c>
      <c r="AU358" s="245" t="s">
        <v>88</v>
      </c>
      <c r="AV358" s="13" t="s">
        <v>88</v>
      </c>
      <c r="AW358" s="13" t="s">
        <v>37</v>
      </c>
      <c r="AX358" s="13" t="s">
        <v>76</v>
      </c>
      <c r="AY358" s="245" t="s">
        <v>164</v>
      </c>
    </row>
    <row r="359" s="13" customFormat="1">
      <c r="A359" s="13"/>
      <c r="B359" s="234"/>
      <c r="C359" s="235"/>
      <c r="D359" s="236" t="s">
        <v>176</v>
      </c>
      <c r="E359" s="237" t="s">
        <v>19</v>
      </c>
      <c r="F359" s="238" t="s">
        <v>1661</v>
      </c>
      <c r="G359" s="235"/>
      <c r="H359" s="239">
        <v>29.068000000000001</v>
      </c>
      <c r="I359" s="240"/>
      <c r="J359" s="235"/>
      <c r="K359" s="235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176</v>
      </c>
      <c r="AU359" s="245" t="s">
        <v>88</v>
      </c>
      <c r="AV359" s="13" t="s">
        <v>88</v>
      </c>
      <c r="AW359" s="13" t="s">
        <v>37</v>
      </c>
      <c r="AX359" s="13" t="s">
        <v>76</v>
      </c>
      <c r="AY359" s="245" t="s">
        <v>164</v>
      </c>
    </row>
    <row r="360" s="13" customFormat="1">
      <c r="A360" s="13"/>
      <c r="B360" s="234"/>
      <c r="C360" s="235"/>
      <c r="D360" s="236" t="s">
        <v>176</v>
      </c>
      <c r="E360" s="237" t="s">
        <v>19</v>
      </c>
      <c r="F360" s="238" t="s">
        <v>1662</v>
      </c>
      <c r="G360" s="235"/>
      <c r="H360" s="239">
        <v>22.757999999999999</v>
      </c>
      <c r="I360" s="240"/>
      <c r="J360" s="235"/>
      <c r="K360" s="235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176</v>
      </c>
      <c r="AU360" s="245" t="s">
        <v>88</v>
      </c>
      <c r="AV360" s="13" t="s">
        <v>88</v>
      </c>
      <c r="AW360" s="13" t="s">
        <v>37</v>
      </c>
      <c r="AX360" s="13" t="s">
        <v>76</v>
      </c>
      <c r="AY360" s="245" t="s">
        <v>164</v>
      </c>
    </row>
    <row r="361" s="13" customFormat="1">
      <c r="A361" s="13"/>
      <c r="B361" s="234"/>
      <c r="C361" s="235"/>
      <c r="D361" s="236" t="s">
        <v>176</v>
      </c>
      <c r="E361" s="237" t="s">
        <v>19</v>
      </c>
      <c r="F361" s="238" t="s">
        <v>1663</v>
      </c>
      <c r="G361" s="235"/>
      <c r="H361" s="239">
        <v>12.260999999999999</v>
      </c>
      <c r="I361" s="240"/>
      <c r="J361" s="235"/>
      <c r="K361" s="235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176</v>
      </c>
      <c r="AU361" s="245" t="s">
        <v>88</v>
      </c>
      <c r="AV361" s="13" t="s">
        <v>88</v>
      </c>
      <c r="AW361" s="13" t="s">
        <v>37</v>
      </c>
      <c r="AX361" s="13" t="s">
        <v>76</v>
      </c>
      <c r="AY361" s="245" t="s">
        <v>164</v>
      </c>
    </row>
    <row r="362" s="13" customFormat="1">
      <c r="A362" s="13"/>
      <c r="B362" s="234"/>
      <c r="C362" s="235"/>
      <c r="D362" s="236" t="s">
        <v>176</v>
      </c>
      <c r="E362" s="237" t="s">
        <v>19</v>
      </c>
      <c r="F362" s="238" t="s">
        <v>1664</v>
      </c>
      <c r="G362" s="235"/>
      <c r="H362" s="239">
        <v>9.0399999999999991</v>
      </c>
      <c r="I362" s="240"/>
      <c r="J362" s="235"/>
      <c r="K362" s="235"/>
      <c r="L362" s="241"/>
      <c r="M362" s="242"/>
      <c r="N362" s="243"/>
      <c r="O362" s="243"/>
      <c r="P362" s="243"/>
      <c r="Q362" s="243"/>
      <c r="R362" s="243"/>
      <c r="S362" s="243"/>
      <c r="T362" s="24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5" t="s">
        <v>176</v>
      </c>
      <c r="AU362" s="245" t="s">
        <v>88</v>
      </c>
      <c r="AV362" s="13" t="s">
        <v>88</v>
      </c>
      <c r="AW362" s="13" t="s">
        <v>37</v>
      </c>
      <c r="AX362" s="13" t="s">
        <v>76</v>
      </c>
      <c r="AY362" s="245" t="s">
        <v>164</v>
      </c>
    </row>
    <row r="363" s="13" customFormat="1">
      <c r="A363" s="13"/>
      <c r="B363" s="234"/>
      <c r="C363" s="235"/>
      <c r="D363" s="236" t="s">
        <v>176</v>
      </c>
      <c r="E363" s="237" t="s">
        <v>19</v>
      </c>
      <c r="F363" s="238" t="s">
        <v>1665</v>
      </c>
      <c r="G363" s="235"/>
      <c r="H363" s="239">
        <v>10.99</v>
      </c>
      <c r="I363" s="240"/>
      <c r="J363" s="235"/>
      <c r="K363" s="235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176</v>
      </c>
      <c r="AU363" s="245" t="s">
        <v>88</v>
      </c>
      <c r="AV363" s="13" t="s">
        <v>88</v>
      </c>
      <c r="AW363" s="13" t="s">
        <v>37</v>
      </c>
      <c r="AX363" s="13" t="s">
        <v>76</v>
      </c>
      <c r="AY363" s="245" t="s">
        <v>164</v>
      </c>
    </row>
    <row r="364" s="13" customFormat="1">
      <c r="A364" s="13"/>
      <c r="B364" s="234"/>
      <c r="C364" s="235"/>
      <c r="D364" s="236" t="s">
        <v>176</v>
      </c>
      <c r="E364" s="237" t="s">
        <v>19</v>
      </c>
      <c r="F364" s="238" t="s">
        <v>1666</v>
      </c>
      <c r="G364" s="235"/>
      <c r="H364" s="239">
        <v>2.9159999999999999</v>
      </c>
      <c r="I364" s="240"/>
      <c r="J364" s="235"/>
      <c r="K364" s="235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176</v>
      </c>
      <c r="AU364" s="245" t="s">
        <v>88</v>
      </c>
      <c r="AV364" s="13" t="s">
        <v>88</v>
      </c>
      <c r="AW364" s="13" t="s">
        <v>37</v>
      </c>
      <c r="AX364" s="13" t="s">
        <v>76</v>
      </c>
      <c r="AY364" s="245" t="s">
        <v>164</v>
      </c>
    </row>
    <row r="365" s="13" customFormat="1">
      <c r="A365" s="13"/>
      <c r="B365" s="234"/>
      <c r="C365" s="235"/>
      <c r="D365" s="236" t="s">
        <v>176</v>
      </c>
      <c r="E365" s="237" t="s">
        <v>19</v>
      </c>
      <c r="F365" s="238" t="s">
        <v>1656</v>
      </c>
      <c r="G365" s="235"/>
      <c r="H365" s="239">
        <v>13.4</v>
      </c>
      <c r="I365" s="240"/>
      <c r="J365" s="235"/>
      <c r="K365" s="235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176</v>
      </c>
      <c r="AU365" s="245" t="s">
        <v>88</v>
      </c>
      <c r="AV365" s="13" t="s">
        <v>88</v>
      </c>
      <c r="AW365" s="13" t="s">
        <v>37</v>
      </c>
      <c r="AX365" s="13" t="s">
        <v>76</v>
      </c>
      <c r="AY365" s="245" t="s">
        <v>164</v>
      </c>
    </row>
    <row r="366" s="13" customFormat="1">
      <c r="A366" s="13"/>
      <c r="B366" s="234"/>
      <c r="C366" s="235"/>
      <c r="D366" s="236" t="s">
        <v>176</v>
      </c>
      <c r="E366" s="237" t="s">
        <v>19</v>
      </c>
      <c r="F366" s="238" t="s">
        <v>1657</v>
      </c>
      <c r="G366" s="235"/>
      <c r="H366" s="239">
        <v>15.481999999999999</v>
      </c>
      <c r="I366" s="240"/>
      <c r="J366" s="235"/>
      <c r="K366" s="235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176</v>
      </c>
      <c r="AU366" s="245" t="s">
        <v>88</v>
      </c>
      <c r="AV366" s="13" t="s">
        <v>88</v>
      </c>
      <c r="AW366" s="13" t="s">
        <v>37</v>
      </c>
      <c r="AX366" s="13" t="s">
        <v>76</v>
      </c>
      <c r="AY366" s="245" t="s">
        <v>164</v>
      </c>
    </row>
    <row r="367" s="13" customFormat="1">
      <c r="A367" s="13"/>
      <c r="B367" s="234"/>
      <c r="C367" s="235"/>
      <c r="D367" s="236" t="s">
        <v>176</v>
      </c>
      <c r="E367" s="237" t="s">
        <v>19</v>
      </c>
      <c r="F367" s="238" t="s">
        <v>1658</v>
      </c>
      <c r="G367" s="235"/>
      <c r="H367" s="239">
        <v>10.302</v>
      </c>
      <c r="I367" s="240"/>
      <c r="J367" s="235"/>
      <c r="K367" s="235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176</v>
      </c>
      <c r="AU367" s="245" t="s">
        <v>88</v>
      </c>
      <c r="AV367" s="13" t="s">
        <v>88</v>
      </c>
      <c r="AW367" s="13" t="s">
        <v>37</v>
      </c>
      <c r="AX367" s="13" t="s">
        <v>76</v>
      </c>
      <c r="AY367" s="245" t="s">
        <v>164</v>
      </c>
    </row>
    <row r="368" s="15" customFormat="1">
      <c r="A368" s="15"/>
      <c r="B368" s="256"/>
      <c r="C368" s="257"/>
      <c r="D368" s="236" t="s">
        <v>176</v>
      </c>
      <c r="E368" s="258" t="s">
        <v>19</v>
      </c>
      <c r="F368" s="259" t="s">
        <v>185</v>
      </c>
      <c r="G368" s="257"/>
      <c r="H368" s="260">
        <v>145.56700000000001</v>
      </c>
      <c r="I368" s="261"/>
      <c r="J368" s="257"/>
      <c r="K368" s="257"/>
      <c r="L368" s="262"/>
      <c r="M368" s="263"/>
      <c r="N368" s="264"/>
      <c r="O368" s="264"/>
      <c r="P368" s="264"/>
      <c r="Q368" s="264"/>
      <c r="R368" s="264"/>
      <c r="S368" s="264"/>
      <c r="T368" s="26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6" t="s">
        <v>176</v>
      </c>
      <c r="AU368" s="266" t="s">
        <v>88</v>
      </c>
      <c r="AV368" s="15" t="s">
        <v>172</v>
      </c>
      <c r="AW368" s="15" t="s">
        <v>37</v>
      </c>
      <c r="AX368" s="15" t="s">
        <v>83</v>
      </c>
      <c r="AY368" s="266" t="s">
        <v>164</v>
      </c>
    </row>
    <row r="369" s="12" customFormat="1" ht="22.8" customHeight="1">
      <c r="A369" s="12"/>
      <c r="B369" s="200"/>
      <c r="C369" s="201"/>
      <c r="D369" s="202" t="s">
        <v>75</v>
      </c>
      <c r="E369" s="214" t="s">
        <v>377</v>
      </c>
      <c r="F369" s="214" t="s">
        <v>378</v>
      </c>
      <c r="G369" s="201"/>
      <c r="H369" s="201"/>
      <c r="I369" s="204"/>
      <c r="J369" s="215">
        <f>BK369</f>
        <v>0</v>
      </c>
      <c r="K369" s="201"/>
      <c r="L369" s="206"/>
      <c r="M369" s="207"/>
      <c r="N369" s="208"/>
      <c r="O369" s="208"/>
      <c r="P369" s="209">
        <f>SUM(P370:P445)</f>
        <v>0</v>
      </c>
      <c r="Q369" s="208"/>
      <c r="R369" s="209">
        <f>SUM(R370:R445)</f>
        <v>1.2436851499999999</v>
      </c>
      <c r="S369" s="208"/>
      <c r="T369" s="210">
        <f>SUM(T370:T445)</f>
        <v>3.4708079999999999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1" t="s">
        <v>88</v>
      </c>
      <c r="AT369" s="212" t="s">
        <v>75</v>
      </c>
      <c r="AU369" s="212" t="s">
        <v>83</v>
      </c>
      <c r="AY369" s="211" t="s">
        <v>164</v>
      </c>
      <c r="BK369" s="213">
        <f>SUM(BK370:BK445)</f>
        <v>0</v>
      </c>
    </row>
    <row r="370" s="2" customFormat="1" ht="44.25" customHeight="1">
      <c r="A370" s="40"/>
      <c r="B370" s="41"/>
      <c r="C370" s="216" t="s">
        <v>426</v>
      </c>
      <c r="D370" s="216" t="s">
        <v>167</v>
      </c>
      <c r="E370" s="217" t="s">
        <v>1740</v>
      </c>
      <c r="F370" s="218" t="s">
        <v>1741</v>
      </c>
      <c r="G370" s="219" t="s">
        <v>170</v>
      </c>
      <c r="H370" s="220">
        <v>36.768000000000001</v>
      </c>
      <c r="I370" s="221"/>
      <c r="J370" s="222">
        <f>ROUND(I370*H370,2)</f>
        <v>0</v>
      </c>
      <c r="K370" s="218" t="s">
        <v>171</v>
      </c>
      <c r="L370" s="46"/>
      <c r="M370" s="223" t="s">
        <v>19</v>
      </c>
      <c r="N370" s="224" t="s">
        <v>48</v>
      </c>
      <c r="O370" s="86"/>
      <c r="P370" s="225">
        <f>O370*H370</f>
        <v>0</v>
      </c>
      <c r="Q370" s="225">
        <v>0</v>
      </c>
      <c r="R370" s="225">
        <f>Q370*H370</f>
        <v>0</v>
      </c>
      <c r="S370" s="225">
        <v>0.0015</v>
      </c>
      <c r="T370" s="226">
        <f>S370*H370</f>
        <v>0.055152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7" t="s">
        <v>311</v>
      </c>
      <c r="AT370" s="227" t="s">
        <v>167</v>
      </c>
      <c r="AU370" s="227" t="s">
        <v>88</v>
      </c>
      <c r="AY370" s="19" t="s">
        <v>164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9" t="s">
        <v>88</v>
      </c>
      <c r="BK370" s="228">
        <f>ROUND(I370*H370,2)</f>
        <v>0</v>
      </c>
      <c r="BL370" s="19" t="s">
        <v>311</v>
      </c>
      <c r="BM370" s="227" t="s">
        <v>1742</v>
      </c>
    </row>
    <row r="371" s="2" customFormat="1">
      <c r="A371" s="40"/>
      <c r="B371" s="41"/>
      <c r="C371" s="42"/>
      <c r="D371" s="229" t="s">
        <v>174</v>
      </c>
      <c r="E371" s="42"/>
      <c r="F371" s="230" t="s">
        <v>1743</v>
      </c>
      <c r="G371" s="42"/>
      <c r="H371" s="42"/>
      <c r="I371" s="231"/>
      <c r="J371" s="42"/>
      <c r="K371" s="42"/>
      <c r="L371" s="46"/>
      <c r="M371" s="232"/>
      <c r="N371" s="23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174</v>
      </c>
      <c r="AU371" s="19" t="s">
        <v>88</v>
      </c>
    </row>
    <row r="372" s="13" customFormat="1">
      <c r="A372" s="13"/>
      <c r="B372" s="234"/>
      <c r="C372" s="235"/>
      <c r="D372" s="236" t="s">
        <v>176</v>
      </c>
      <c r="E372" s="237" t="s">
        <v>19</v>
      </c>
      <c r="F372" s="238" t="s">
        <v>1744</v>
      </c>
      <c r="G372" s="235"/>
      <c r="H372" s="239">
        <v>15.007999999999999</v>
      </c>
      <c r="I372" s="240"/>
      <c r="J372" s="235"/>
      <c r="K372" s="235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176</v>
      </c>
      <c r="AU372" s="245" t="s">
        <v>88</v>
      </c>
      <c r="AV372" s="13" t="s">
        <v>88</v>
      </c>
      <c r="AW372" s="13" t="s">
        <v>37</v>
      </c>
      <c r="AX372" s="13" t="s">
        <v>76</v>
      </c>
      <c r="AY372" s="245" t="s">
        <v>164</v>
      </c>
    </row>
    <row r="373" s="13" customFormat="1">
      <c r="A373" s="13"/>
      <c r="B373" s="234"/>
      <c r="C373" s="235"/>
      <c r="D373" s="236" t="s">
        <v>176</v>
      </c>
      <c r="E373" s="237" t="s">
        <v>19</v>
      </c>
      <c r="F373" s="238" t="s">
        <v>1745</v>
      </c>
      <c r="G373" s="235"/>
      <c r="H373" s="239">
        <v>6.9119999999999999</v>
      </c>
      <c r="I373" s="240"/>
      <c r="J373" s="235"/>
      <c r="K373" s="235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176</v>
      </c>
      <c r="AU373" s="245" t="s">
        <v>88</v>
      </c>
      <c r="AV373" s="13" t="s">
        <v>88</v>
      </c>
      <c r="AW373" s="13" t="s">
        <v>37</v>
      </c>
      <c r="AX373" s="13" t="s">
        <v>76</v>
      </c>
      <c r="AY373" s="245" t="s">
        <v>164</v>
      </c>
    </row>
    <row r="374" s="13" customFormat="1">
      <c r="A374" s="13"/>
      <c r="B374" s="234"/>
      <c r="C374" s="235"/>
      <c r="D374" s="236" t="s">
        <v>176</v>
      </c>
      <c r="E374" s="237" t="s">
        <v>19</v>
      </c>
      <c r="F374" s="238" t="s">
        <v>1746</v>
      </c>
      <c r="G374" s="235"/>
      <c r="H374" s="239">
        <v>14.848000000000001</v>
      </c>
      <c r="I374" s="240"/>
      <c r="J374" s="235"/>
      <c r="K374" s="235"/>
      <c r="L374" s="241"/>
      <c r="M374" s="242"/>
      <c r="N374" s="243"/>
      <c r="O374" s="243"/>
      <c r="P374" s="243"/>
      <c r="Q374" s="243"/>
      <c r="R374" s="243"/>
      <c r="S374" s="243"/>
      <c r="T374" s="24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5" t="s">
        <v>176</v>
      </c>
      <c r="AU374" s="245" t="s">
        <v>88</v>
      </c>
      <c r="AV374" s="13" t="s">
        <v>88</v>
      </c>
      <c r="AW374" s="13" t="s">
        <v>37</v>
      </c>
      <c r="AX374" s="13" t="s">
        <v>76</v>
      </c>
      <c r="AY374" s="245" t="s">
        <v>164</v>
      </c>
    </row>
    <row r="375" s="15" customFormat="1">
      <c r="A375" s="15"/>
      <c r="B375" s="256"/>
      <c r="C375" s="257"/>
      <c r="D375" s="236" t="s">
        <v>176</v>
      </c>
      <c r="E375" s="258" t="s">
        <v>19</v>
      </c>
      <c r="F375" s="259" t="s">
        <v>185</v>
      </c>
      <c r="G375" s="257"/>
      <c r="H375" s="260">
        <v>36.768000000000001</v>
      </c>
      <c r="I375" s="261"/>
      <c r="J375" s="257"/>
      <c r="K375" s="257"/>
      <c r="L375" s="262"/>
      <c r="M375" s="263"/>
      <c r="N375" s="264"/>
      <c r="O375" s="264"/>
      <c r="P375" s="264"/>
      <c r="Q375" s="264"/>
      <c r="R375" s="264"/>
      <c r="S375" s="264"/>
      <c r="T375" s="26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6" t="s">
        <v>176</v>
      </c>
      <c r="AU375" s="266" t="s">
        <v>88</v>
      </c>
      <c r="AV375" s="15" t="s">
        <v>172</v>
      </c>
      <c r="AW375" s="15" t="s">
        <v>37</v>
      </c>
      <c r="AX375" s="15" t="s">
        <v>83</v>
      </c>
      <c r="AY375" s="266" t="s">
        <v>164</v>
      </c>
    </row>
    <row r="376" s="2" customFormat="1" ht="37.8" customHeight="1">
      <c r="A376" s="40"/>
      <c r="B376" s="41"/>
      <c r="C376" s="216" t="s">
        <v>433</v>
      </c>
      <c r="D376" s="216" t="s">
        <v>167</v>
      </c>
      <c r="E376" s="217" t="s">
        <v>402</v>
      </c>
      <c r="F376" s="218" t="s">
        <v>403</v>
      </c>
      <c r="G376" s="219" t="s">
        <v>170</v>
      </c>
      <c r="H376" s="220">
        <v>144.90899999999999</v>
      </c>
      <c r="I376" s="221"/>
      <c r="J376" s="222">
        <f>ROUND(I376*H376,2)</f>
        <v>0</v>
      </c>
      <c r="K376" s="218" t="s">
        <v>171</v>
      </c>
      <c r="L376" s="46"/>
      <c r="M376" s="223" t="s">
        <v>19</v>
      </c>
      <c r="N376" s="224" t="s">
        <v>48</v>
      </c>
      <c r="O376" s="86"/>
      <c r="P376" s="225">
        <f>O376*H376</f>
        <v>0</v>
      </c>
      <c r="Q376" s="225">
        <v>0</v>
      </c>
      <c r="R376" s="225">
        <f>Q376*H376</f>
        <v>0</v>
      </c>
      <c r="S376" s="225">
        <v>0</v>
      </c>
      <c r="T376" s="22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7" t="s">
        <v>311</v>
      </c>
      <c r="AT376" s="227" t="s">
        <v>167</v>
      </c>
      <c r="AU376" s="227" t="s">
        <v>88</v>
      </c>
      <c r="AY376" s="19" t="s">
        <v>164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9" t="s">
        <v>88</v>
      </c>
      <c r="BK376" s="228">
        <f>ROUND(I376*H376,2)</f>
        <v>0</v>
      </c>
      <c r="BL376" s="19" t="s">
        <v>311</v>
      </c>
      <c r="BM376" s="227" t="s">
        <v>1747</v>
      </c>
    </row>
    <row r="377" s="2" customFormat="1">
      <c r="A377" s="40"/>
      <c r="B377" s="41"/>
      <c r="C377" s="42"/>
      <c r="D377" s="229" t="s">
        <v>174</v>
      </c>
      <c r="E377" s="42"/>
      <c r="F377" s="230" t="s">
        <v>405</v>
      </c>
      <c r="G377" s="42"/>
      <c r="H377" s="42"/>
      <c r="I377" s="231"/>
      <c r="J377" s="42"/>
      <c r="K377" s="42"/>
      <c r="L377" s="46"/>
      <c r="M377" s="232"/>
      <c r="N377" s="23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174</v>
      </c>
      <c r="AU377" s="19" t="s">
        <v>88</v>
      </c>
    </row>
    <row r="378" s="14" customFormat="1">
      <c r="A378" s="14"/>
      <c r="B378" s="246"/>
      <c r="C378" s="247"/>
      <c r="D378" s="236" t="s">
        <v>176</v>
      </c>
      <c r="E378" s="248" t="s">
        <v>19</v>
      </c>
      <c r="F378" s="249" t="s">
        <v>1604</v>
      </c>
      <c r="G378" s="247"/>
      <c r="H378" s="248" t="s">
        <v>19</v>
      </c>
      <c r="I378" s="250"/>
      <c r="J378" s="247"/>
      <c r="K378" s="247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176</v>
      </c>
      <c r="AU378" s="255" t="s">
        <v>88</v>
      </c>
      <c r="AV378" s="14" t="s">
        <v>83</v>
      </c>
      <c r="AW378" s="14" t="s">
        <v>37</v>
      </c>
      <c r="AX378" s="14" t="s">
        <v>76</v>
      </c>
      <c r="AY378" s="255" t="s">
        <v>164</v>
      </c>
    </row>
    <row r="379" s="13" customFormat="1">
      <c r="A379" s="13"/>
      <c r="B379" s="234"/>
      <c r="C379" s="235"/>
      <c r="D379" s="236" t="s">
        <v>176</v>
      </c>
      <c r="E379" s="237" t="s">
        <v>19</v>
      </c>
      <c r="F379" s="238" t="s">
        <v>1605</v>
      </c>
      <c r="G379" s="235"/>
      <c r="H379" s="239">
        <v>19.210000000000001</v>
      </c>
      <c r="I379" s="240"/>
      <c r="J379" s="235"/>
      <c r="K379" s="235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176</v>
      </c>
      <c r="AU379" s="245" t="s">
        <v>88</v>
      </c>
      <c r="AV379" s="13" t="s">
        <v>88</v>
      </c>
      <c r="AW379" s="13" t="s">
        <v>37</v>
      </c>
      <c r="AX379" s="13" t="s">
        <v>76</v>
      </c>
      <c r="AY379" s="245" t="s">
        <v>164</v>
      </c>
    </row>
    <row r="380" s="13" customFormat="1">
      <c r="A380" s="13"/>
      <c r="B380" s="234"/>
      <c r="C380" s="235"/>
      <c r="D380" s="236" t="s">
        <v>176</v>
      </c>
      <c r="E380" s="237" t="s">
        <v>19</v>
      </c>
      <c r="F380" s="238" t="s">
        <v>1606</v>
      </c>
      <c r="G380" s="235"/>
      <c r="H380" s="239">
        <v>43.619999999999997</v>
      </c>
      <c r="I380" s="240"/>
      <c r="J380" s="235"/>
      <c r="K380" s="235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176</v>
      </c>
      <c r="AU380" s="245" t="s">
        <v>88</v>
      </c>
      <c r="AV380" s="13" t="s">
        <v>88</v>
      </c>
      <c r="AW380" s="13" t="s">
        <v>37</v>
      </c>
      <c r="AX380" s="13" t="s">
        <v>76</v>
      </c>
      <c r="AY380" s="245" t="s">
        <v>164</v>
      </c>
    </row>
    <row r="381" s="13" customFormat="1">
      <c r="A381" s="13"/>
      <c r="B381" s="234"/>
      <c r="C381" s="235"/>
      <c r="D381" s="236" t="s">
        <v>176</v>
      </c>
      <c r="E381" s="237" t="s">
        <v>19</v>
      </c>
      <c r="F381" s="238" t="s">
        <v>1607</v>
      </c>
      <c r="G381" s="235"/>
      <c r="H381" s="239">
        <v>38.130000000000003</v>
      </c>
      <c r="I381" s="240"/>
      <c r="J381" s="235"/>
      <c r="K381" s="235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176</v>
      </c>
      <c r="AU381" s="245" t="s">
        <v>88</v>
      </c>
      <c r="AV381" s="13" t="s">
        <v>88</v>
      </c>
      <c r="AW381" s="13" t="s">
        <v>37</v>
      </c>
      <c r="AX381" s="13" t="s">
        <v>76</v>
      </c>
      <c r="AY381" s="245" t="s">
        <v>164</v>
      </c>
    </row>
    <row r="382" s="16" customFormat="1">
      <c r="A382" s="16"/>
      <c r="B382" s="267"/>
      <c r="C382" s="268"/>
      <c r="D382" s="236" t="s">
        <v>176</v>
      </c>
      <c r="E382" s="269" t="s">
        <v>19</v>
      </c>
      <c r="F382" s="270" t="s">
        <v>217</v>
      </c>
      <c r="G382" s="268"/>
      <c r="H382" s="271">
        <v>100.95999999999999</v>
      </c>
      <c r="I382" s="272"/>
      <c r="J382" s="268"/>
      <c r="K382" s="268"/>
      <c r="L382" s="273"/>
      <c r="M382" s="274"/>
      <c r="N382" s="275"/>
      <c r="O382" s="275"/>
      <c r="P382" s="275"/>
      <c r="Q382" s="275"/>
      <c r="R382" s="275"/>
      <c r="S382" s="275"/>
      <c r="T382" s="27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77" t="s">
        <v>176</v>
      </c>
      <c r="AU382" s="277" t="s">
        <v>88</v>
      </c>
      <c r="AV382" s="16" t="s">
        <v>93</v>
      </c>
      <c r="AW382" s="16" t="s">
        <v>37</v>
      </c>
      <c r="AX382" s="16" t="s">
        <v>76</v>
      </c>
      <c r="AY382" s="277" t="s">
        <v>164</v>
      </c>
    </row>
    <row r="383" s="14" customFormat="1">
      <c r="A383" s="14"/>
      <c r="B383" s="246"/>
      <c r="C383" s="247"/>
      <c r="D383" s="236" t="s">
        <v>176</v>
      </c>
      <c r="E383" s="248" t="s">
        <v>19</v>
      </c>
      <c r="F383" s="249" t="s">
        <v>1608</v>
      </c>
      <c r="G383" s="247"/>
      <c r="H383" s="248" t="s">
        <v>19</v>
      </c>
      <c r="I383" s="250"/>
      <c r="J383" s="247"/>
      <c r="K383" s="247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176</v>
      </c>
      <c r="AU383" s="255" t="s">
        <v>88</v>
      </c>
      <c r="AV383" s="14" t="s">
        <v>83</v>
      </c>
      <c r="AW383" s="14" t="s">
        <v>37</v>
      </c>
      <c r="AX383" s="14" t="s">
        <v>76</v>
      </c>
      <c r="AY383" s="255" t="s">
        <v>164</v>
      </c>
    </row>
    <row r="384" s="13" customFormat="1">
      <c r="A384" s="13"/>
      <c r="B384" s="234"/>
      <c r="C384" s="235"/>
      <c r="D384" s="236" t="s">
        <v>176</v>
      </c>
      <c r="E384" s="237" t="s">
        <v>19</v>
      </c>
      <c r="F384" s="238" t="s">
        <v>1609</v>
      </c>
      <c r="G384" s="235"/>
      <c r="H384" s="239">
        <v>5.9390000000000001</v>
      </c>
      <c r="I384" s="240"/>
      <c r="J384" s="235"/>
      <c r="K384" s="235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176</v>
      </c>
      <c r="AU384" s="245" t="s">
        <v>88</v>
      </c>
      <c r="AV384" s="13" t="s">
        <v>88</v>
      </c>
      <c r="AW384" s="13" t="s">
        <v>37</v>
      </c>
      <c r="AX384" s="13" t="s">
        <v>76</v>
      </c>
      <c r="AY384" s="245" t="s">
        <v>164</v>
      </c>
    </row>
    <row r="385" s="13" customFormat="1">
      <c r="A385" s="13"/>
      <c r="B385" s="234"/>
      <c r="C385" s="235"/>
      <c r="D385" s="236" t="s">
        <v>176</v>
      </c>
      <c r="E385" s="237" t="s">
        <v>19</v>
      </c>
      <c r="F385" s="238" t="s">
        <v>1610</v>
      </c>
      <c r="G385" s="235"/>
      <c r="H385" s="239">
        <v>4.96</v>
      </c>
      <c r="I385" s="240"/>
      <c r="J385" s="235"/>
      <c r="K385" s="235"/>
      <c r="L385" s="241"/>
      <c r="M385" s="242"/>
      <c r="N385" s="243"/>
      <c r="O385" s="243"/>
      <c r="P385" s="243"/>
      <c r="Q385" s="243"/>
      <c r="R385" s="243"/>
      <c r="S385" s="243"/>
      <c r="T385" s="24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5" t="s">
        <v>176</v>
      </c>
      <c r="AU385" s="245" t="s">
        <v>88</v>
      </c>
      <c r="AV385" s="13" t="s">
        <v>88</v>
      </c>
      <c r="AW385" s="13" t="s">
        <v>37</v>
      </c>
      <c r="AX385" s="13" t="s">
        <v>76</v>
      </c>
      <c r="AY385" s="245" t="s">
        <v>164</v>
      </c>
    </row>
    <row r="386" s="13" customFormat="1">
      <c r="A386" s="13"/>
      <c r="B386" s="234"/>
      <c r="C386" s="235"/>
      <c r="D386" s="236" t="s">
        <v>176</v>
      </c>
      <c r="E386" s="237" t="s">
        <v>19</v>
      </c>
      <c r="F386" s="238" t="s">
        <v>1611</v>
      </c>
      <c r="G386" s="235"/>
      <c r="H386" s="239">
        <v>10.99</v>
      </c>
      <c r="I386" s="240"/>
      <c r="J386" s="235"/>
      <c r="K386" s="235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176</v>
      </c>
      <c r="AU386" s="245" t="s">
        <v>88</v>
      </c>
      <c r="AV386" s="13" t="s">
        <v>88</v>
      </c>
      <c r="AW386" s="13" t="s">
        <v>37</v>
      </c>
      <c r="AX386" s="13" t="s">
        <v>76</v>
      </c>
      <c r="AY386" s="245" t="s">
        <v>164</v>
      </c>
    </row>
    <row r="387" s="13" customFormat="1">
      <c r="A387" s="13"/>
      <c r="B387" s="234"/>
      <c r="C387" s="235"/>
      <c r="D387" s="236" t="s">
        <v>176</v>
      </c>
      <c r="E387" s="237" t="s">
        <v>19</v>
      </c>
      <c r="F387" s="238" t="s">
        <v>1612</v>
      </c>
      <c r="G387" s="235"/>
      <c r="H387" s="239">
        <v>13.199999999999999</v>
      </c>
      <c r="I387" s="240"/>
      <c r="J387" s="235"/>
      <c r="K387" s="235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176</v>
      </c>
      <c r="AU387" s="245" t="s">
        <v>88</v>
      </c>
      <c r="AV387" s="13" t="s">
        <v>88</v>
      </c>
      <c r="AW387" s="13" t="s">
        <v>37</v>
      </c>
      <c r="AX387" s="13" t="s">
        <v>76</v>
      </c>
      <c r="AY387" s="245" t="s">
        <v>164</v>
      </c>
    </row>
    <row r="388" s="14" customFormat="1">
      <c r="A388" s="14"/>
      <c r="B388" s="246"/>
      <c r="C388" s="247"/>
      <c r="D388" s="236" t="s">
        <v>176</v>
      </c>
      <c r="E388" s="248" t="s">
        <v>19</v>
      </c>
      <c r="F388" s="249" t="s">
        <v>1613</v>
      </c>
      <c r="G388" s="247"/>
      <c r="H388" s="248" t="s">
        <v>19</v>
      </c>
      <c r="I388" s="250"/>
      <c r="J388" s="247"/>
      <c r="K388" s="247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176</v>
      </c>
      <c r="AU388" s="255" t="s">
        <v>88</v>
      </c>
      <c r="AV388" s="14" t="s">
        <v>83</v>
      </c>
      <c r="AW388" s="14" t="s">
        <v>37</v>
      </c>
      <c r="AX388" s="14" t="s">
        <v>76</v>
      </c>
      <c r="AY388" s="255" t="s">
        <v>164</v>
      </c>
    </row>
    <row r="389" s="13" customFormat="1">
      <c r="A389" s="13"/>
      <c r="B389" s="234"/>
      <c r="C389" s="235"/>
      <c r="D389" s="236" t="s">
        <v>176</v>
      </c>
      <c r="E389" s="237" t="s">
        <v>19</v>
      </c>
      <c r="F389" s="238" t="s">
        <v>1614</v>
      </c>
      <c r="G389" s="235"/>
      <c r="H389" s="239">
        <v>8.8599999999999994</v>
      </c>
      <c r="I389" s="240"/>
      <c r="J389" s="235"/>
      <c r="K389" s="235"/>
      <c r="L389" s="241"/>
      <c r="M389" s="242"/>
      <c r="N389" s="243"/>
      <c r="O389" s="243"/>
      <c r="P389" s="243"/>
      <c r="Q389" s="243"/>
      <c r="R389" s="243"/>
      <c r="S389" s="243"/>
      <c r="T389" s="24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5" t="s">
        <v>176</v>
      </c>
      <c r="AU389" s="245" t="s">
        <v>88</v>
      </c>
      <c r="AV389" s="13" t="s">
        <v>88</v>
      </c>
      <c r="AW389" s="13" t="s">
        <v>37</v>
      </c>
      <c r="AX389" s="13" t="s">
        <v>76</v>
      </c>
      <c r="AY389" s="245" t="s">
        <v>164</v>
      </c>
    </row>
    <row r="390" s="16" customFormat="1">
      <c r="A390" s="16"/>
      <c r="B390" s="267"/>
      <c r="C390" s="268"/>
      <c r="D390" s="236" t="s">
        <v>176</v>
      </c>
      <c r="E390" s="269" t="s">
        <v>19</v>
      </c>
      <c r="F390" s="270" t="s">
        <v>217</v>
      </c>
      <c r="G390" s="268"/>
      <c r="H390" s="271">
        <v>43.948999999999998</v>
      </c>
      <c r="I390" s="272"/>
      <c r="J390" s="268"/>
      <c r="K390" s="268"/>
      <c r="L390" s="273"/>
      <c r="M390" s="274"/>
      <c r="N390" s="275"/>
      <c r="O390" s="275"/>
      <c r="P390" s="275"/>
      <c r="Q390" s="275"/>
      <c r="R390" s="275"/>
      <c r="S390" s="275"/>
      <c r="T390" s="276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77" t="s">
        <v>176</v>
      </c>
      <c r="AU390" s="277" t="s">
        <v>88</v>
      </c>
      <c r="AV390" s="16" t="s">
        <v>93</v>
      </c>
      <c r="AW390" s="16" t="s">
        <v>37</v>
      </c>
      <c r="AX390" s="16" t="s">
        <v>76</v>
      </c>
      <c r="AY390" s="277" t="s">
        <v>164</v>
      </c>
    </row>
    <row r="391" s="15" customFormat="1">
      <c r="A391" s="15"/>
      <c r="B391" s="256"/>
      <c r="C391" s="257"/>
      <c r="D391" s="236" t="s">
        <v>176</v>
      </c>
      <c r="E391" s="258" t="s">
        <v>19</v>
      </c>
      <c r="F391" s="259" t="s">
        <v>185</v>
      </c>
      <c r="G391" s="257"/>
      <c r="H391" s="260">
        <v>144.90899999999999</v>
      </c>
      <c r="I391" s="261"/>
      <c r="J391" s="257"/>
      <c r="K391" s="257"/>
      <c r="L391" s="262"/>
      <c r="M391" s="263"/>
      <c r="N391" s="264"/>
      <c r="O391" s="264"/>
      <c r="P391" s="264"/>
      <c r="Q391" s="264"/>
      <c r="R391" s="264"/>
      <c r="S391" s="264"/>
      <c r="T391" s="26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6" t="s">
        <v>176</v>
      </c>
      <c r="AU391" s="266" t="s">
        <v>88</v>
      </c>
      <c r="AV391" s="15" t="s">
        <v>172</v>
      </c>
      <c r="AW391" s="15" t="s">
        <v>37</v>
      </c>
      <c r="AX391" s="15" t="s">
        <v>83</v>
      </c>
      <c r="AY391" s="266" t="s">
        <v>164</v>
      </c>
    </row>
    <row r="392" s="2" customFormat="1" ht="24.15" customHeight="1">
      <c r="A392" s="40"/>
      <c r="B392" s="41"/>
      <c r="C392" s="278" t="s">
        <v>440</v>
      </c>
      <c r="D392" s="278" t="s">
        <v>250</v>
      </c>
      <c r="E392" s="279" t="s">
        <v>407</v>
      </c>
      <c r="F392" s="280" t="s">
        <v>408</v>
      </c>
      <c r="G392" s="281" t="s">
        <v>170</v>
      </c>
      <c r="H392" s="282">
        <v>295.61399999999998</v>
      </c>
      <c r="I392" s="283"/>
      <c r="J392" s="284">
        <f>ROUND(I392*H392,2)</f>
        <v>0</v>
      </c>
      <c r="K392" s="280" t="s">
        <v>171</v>
      </c>
      <c r="L392" s="285"/>
      <c r="M392" s="286" t="s">
        <v>19</v>
      </c>
      <c r="N392" s="287" t="s">
        <v>48</v>
      </c>
      <c r="O392" s="86"/>
      <c r="P392" s="225">
        <f>O392*H392</f>
        <v>0</v>
      </c>
      <c r="Q392" s="225">
        <v>0.0030000000000000001</v>
      </c>
      <c r="R392" s="225">
        <f>Q392*H392</f>
        <v>0.88684199999999991</v>
      </c>
      <c r="S392" s="225">
        <v>0</v>
      </c>
      <c r="T392" s="22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7" t="s">
        <v>397</v>
      </c>
      <c r="AT392" s="227" t="s">
        <v>250</v>
      </c>
      <c r="AU392" s="227" t="s">
        <v>88</v>
      </c>
      <c r="AY392" s="19" t="s">
        <v>164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9" t="s">
        <v>88</v>
      </c>
      <c r="BK392" s="228">
        <f>ROUND(I392*H392,2)</f>
        <v>0</v>
      </c>
      <c r="BL392" s="19" t="s">
        <v>311</v>
      </c>
      <c r="BM392" s="227" t="s">
        <v>1748</v>
      </c>
    </row>
    <row r="393" s="2" customFormat="1">
      <c r="A393" s="40"/>
      <c r="B393" s="41"/>
      <c r="C393" s="42"/>
      <c r="D393" s="229" t="s">
        <v>174</v>
      </c>
      <c r="E393" s="42"/>
      <c r="F393" s="230" t="s">
        <v>410</v>
      </c>
      <c r="G393" s="42"/>
      <c r="H393" s="42"/>
      <c r="I393" s="231"/>
      <c r="J393" s="42"/>
      <c r="K393" s="42"/>
      <c r="L393" s="46"/>
      <c r="M393" s="232"/>
      <c r="N393" s="23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174</v>
      </c>
      <c r="AU393" s="19" t="s">
        <v>88</v>
      </c>
    </row>
    <row r="394" s="13" customFormat="1">
      <c r="A394" s="13"/>
      <c r="B394" s="234"/>
      <c r="C394" s="235"/>
      <c r="D394" s="236" t="s">
        <v>176</v>
      </c>
      <c r="E394" s="235"/>
      <c r="F394" s="238" t="s">
        <v>1749</v>
      </c>
      <c r="G394" s="235"/>
      <c r="H394" s="239">
        <v>295.61399999999998</v>
      </c>
      <c r="I394" s="240"/>
      <c r="J394" s="235"/>
      <c r="K394" s="235"/>
      <c r="L394" s="241"/>
      <c r="M394" s="242"/>
      <c r="N394" s="243"/>
      <c r="O394" s="243"/>
      <c r="P394" s="243"/>
      <c r="Q394" s="243"/>
      <c r="R394" s="243"/>
      <c r="S394" s="243"/>
      <c r="T394" s="24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5" t="s">
        <v>176</v>
      </c>
      <c r="AU394" s="245" t="s">
        <v>88</v>
      </c>
      <c r="AV394" s="13" t="s">
        <v>88</v>
      </c>
      <c r="AW394" s="13" t="s">
        <v>4</v>
      </c>
      <c r="AX394" s="13" t="s">
        <v>83</v>
      </c>
      <c r="AY394" s="245" t="s">
        <v>164</v>
      </c>
    </row>
    <row r="395" s="2" customFormat="1" ht="21.75" customHeight="1">
      <c r="A395" s="40"/>
      <c r="B395" s="41"/>
      <c r="C395" s="216" t="s">
        <v>446</v>
      </c>
      <c r="D395" s="216" t="s">
        <v>167</v>
      </c>
      <c r="E395" s="217" t="s">
        <v>413</v>
      </c>
      <c r="F395" s="218" t="s">
        <v>414</v>
      </c>
      <c r="G395" s="219" t="s">
        <v>170</v>
      </c>
      <c r="H395" s="220">
        <v>144.90899999999999</v>
      </c>
      <c r="I395" s="221"/>
      <c r="J395" s="222">
        <f>ROUND(I395*H395,2)</f>
        <v>0</v>
      </c>
      <c r="K395" s="218" t="s">
        <v>19</v>
      </c>
      <c r="L395" s="46"/>
      <c r="M395" s="223" t="s">
        <v>19</v>
      </c>
      <c r="N395" s="224" t="s">
        <v>48</v>
      </c>
      <c r="O395" s="86"/>
      <c r="P395" s="225">
        <f>O395*H395</f>
        <v>0</v>
      </c>
      <c r="Q395" s="225">
        <v>0</v>
      </c>
      <c r="R395" s="225">
        <f>Q395*H395</f>
        <v>0</v>
      </c>
      <c r="S395" s="225">
        <v>0</v>
      </c>
      <c r="T395" s="22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7" t="s">
        <v>311</v>
      </c>
      <c r="AT395" s="227" t="s">
        <v>167</v>
      </c>
      <c r="AU395" s="227" t="s">
        <v>88</v>
      </c>
      <c r="AY395" s="19" t="s">
        <v>164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9" t="s">
        <v>88</v>
      </c>
      <c r="BK395" s="228">
        <f>ROUND(I395*H395,2)</f>
        <v>0</v>
      </c>
      <c r="BL395" s="19" t="s">
        <v>311</v>
      </c>
      <c r="BM395" s="227" t="s">
        <v>1750</v>
      </c>
    </row>
    <row r="396" s="14" customFormat="1">
      <c r="A396" s="14"/>
      <c r="B396" s="246"/>
      <c r="C396" s="247"/>
      <c r="D396" s="236" t="s">
        <v>176</v>
      </c>
      <c r="E396" s="248" t="s">
        <v>19</v>
      </c>
      <c r="F396" s="249" t="s">
        <v>1604</v>
      </c>
      <c r="G396" s="247"/>
      <c r="H396" s="248" t="s">
        <v>19</v>
      </c>
      <c r="I396" s="250"/>
      <c r="J396" s="247"/>
      <c r="K396" s="247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176</v>
      </c>
      <c r="AU396" s="255" t="s">
        <v>88</v>
      </c>
      <c r="AV396" s="14" t="s">
        <v>83</v>
      </c>
      <c r="AW396" s="14" t="s">
        <v>37</v>
      </c>
      <c r="AX396" s="14" t="s">
        <v>76</v>
      </c>
      <c r="AY396" s="255" t="s">
        <v>164</v>
      </c>
    </row>
    <row r="397" s="13" customFormat="1">
      <c r="A397" s="13"/>
      <c r="B397" s="234"/>
      <c r="C397" s="235"/>
      <c r="D397" s="236" t="s">
        <v>176</v>
      </c>
      <c r="E397" s="237" t="s">
        <v>19</v>
      </c>
      <c r="F397" s="238" t="s">
        <v>1605</v>
      </c>
      <c r="G397" s="235"/>
      <c r="H397" s="239">
        <v>19.210000000000001</v>
      </c>
      <c r="I397" s="240"/>
      <c r="J397" s="235"/>
      <c r="K397" s="235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176</v>
      </c>
      <c r="AU397" s="245" t="s">
        <v>88</v>
      </c>
      <c r="AV397" s="13" t="s">
        <v>88</v>
      </c>
      <c r="AW397" s="13" t="s">
        <v>37</v>
      </c>
      <c r="AX397" s="13" t="s">
        <v>76</v>
      </c>
      <c r="AY397" s="245" t="s">
        <v>164</v>
      </c>
    </row>
    <row r="398" s="13" customFormat="1">
      <c r="A398" s="13"/>
      <c r="B398" s="234"/>
      <c r="C398" s="235"/>
      <c r="D398" s="236" t="s">
        <v>176</v>
      </c>
      <c r="E398" s="237" t="s">
        <v>19</v>
      </c>
      <c r="F398" s="238" t="s">
        <v>1606</v>
      </c>
      <c r="G398" s="235"/>
      <c r="H398" s="239">
        <v>43.619999999999997</v>
      </c>
      <c r="I398" s="240"/>
      <c r="J398" s="235"/>
      <c r="K398" s="235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176</v>
      </c>
      <c r="AU398" s="245" t="s">
        <v>88</v>
      </c>
      <c r="AV398" s="13" t="s">
        <v>88</v>
      </c>
      <c r="AW398" s="13" t="s">
        <v>37</v>
      </c>
      <c r="AX398" s="13" t="s">
        <v>76</v>
      </c>
      <c r="AY398" s="245" t="s">
        <v>164</v>
      </c>
    </row>
    <row r="399" s="13" customFormat="1">
      <c r="A399" s="13"/>
      <c r="B399" s="234"/>
      <c r="C399" s="235"/>
      <c r="D399" s="236" t="s">
        <v>176</v>
      </c>
      <c r="E399" s="237" t="s">
        <v>19</v>
      </c>
      <c r="F399" s="238" t="s">
        <v>1607</v>
      </c>
      <c r="G399" s="235"/>
      <c r="H399" s="239">
        <v>38.130000000000003</v>
      </c>
      <c r="I399" s="240"/>
      <c r="J399" s="235"/>
      <c r="K399" s="235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176</v>
      </c>
      <c r="AU399" s="245" t="s">
        <v>88</v>
      </c>
      <c r="AV399" s="13" t="s">
        <v>88</v>
      </c>
      <c r="AW399" s="13" t="s">
        <v>37</v>
      </c>
      <c r="AX399" s="13" t="s">
        <v>76</v>
      </c>
      <c r="AY399" s="245" t="s">
        <v>164</v>
      </c>
    </row>
    <row r="400" s="16" customFormat="1">
      <c r="A400" s="16"/>
      <c r="B400" s="267"/>
      <c r="C400" s="268"/>
      <c r="D400" s="236" t="s">
        <v>176</v>
      </c>
      <c r="E400" s="269" t="s">
        <v>19</v>
      </c>
      <c r="F400" s="270" t="s">
        <v>217</v>
      </c>
      <c r="G400" s="268"/>
      <c r="H400" s="271">
        <v>100.95999999999999</v>
      </c>
      <c r="I400" s="272"/>
      <c r="J400" s="268"/>
      <c r="K400" s="268"/>
      <c r="L400" s="273"/>
      <c r="M400" s="274"/>
      <c r="N400" s="275"/>
      <c r="O400" s="275"/>
      <c r="P400" s="275"/>
      <c r="Q400" s="275"/>
      <c r="R400" s="275"/>
      <c r="S400" s="275"/>
      <c r="T400" s="276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77" t="s">
        <v>176</v>
      </c>
      <c r="AU400" s="277" t="s">
        <v>88</v>
      </c>
      <c r="AV400" s="16" t="s">
        <v>93</v>
      </c>
      <c r="AW400" s="16" t="s">
        <v>37</v>
      </c>
      <c r="AX400" s="16" t="s">
        <v>76</v>
      </c>
      <c r="AY400" s="277" t="s">
        <v>164</v>
      </c>
    </row>
    <row r="401" s="14" customFormat="1">
      <c r="A401" s="14"/>
      <c r="B401" s="246"/>
      <c r="C401" s="247"/>
      <c r="D401" s="236" t="s">
        <v>176</v>
      </c>
      <c r="E401" s="248" t="s">
        <v>19</v>
      </c>
      <c r="F401" s="249" t="s">
        <v>1608</v>
      </c>
      <c r="G401" s="247"/>
      <c r="H401" s="248" t="s">
        <v>19</v>
      </c>
      <c r="I401" s="250"/>
      <c r="J401" s="247"/>
      <c r="K401" s="247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176</v>
      </c>
      <c r="AU401" s="255" t="s">
        <v>88</v>
      </c>
      <c r="AV401" s="14" t="s">
        <v>83</v>
      </c>
      <c r="AW401" s="14" t="s">
        <v>37</v>
      </c>
      <c r="AX401" s="14" t="s">
        <v>76</v>
      </c>
      <c r="AY401" s="255" t="s">
        <v>164</v>
      </c>
    </row>
    <row r="402" s="13" customFormat="1">
      <c r="A402" s="13"/>
      <c r="B402" s="234"/>
      <c r="C402" s="235"/>
      <c r="D402" s="236" t="s">
        <v>176</v>
      </c>
      <c r="E402" s="237" t="s">
        <v>19</v>
      </c>
      <c r="F402" s="238" t="s">
        <v>1609</v>
      </c>
      <c r="G402" s="235"/>
      <c r="H402" s="239">
        <v>5.9390000000000001</v>
      </c>
      <c r="I402" s="240"/>
      <c r="J402" s="235"/>
      <c r="K402" s="235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176</v>
      </c>
      <c r="AU402" s="245" t="s">
        <v>88</v>
      </c>
      <c r="AV402" s="13" t="s">
        <v>88</v>
      </c>
      <c r="AW402" s="13" t="s">
        <v>37</v>
      </c>
      <c r="AX402" s="13" t="s">
        <v>76</v>
      </c>
      <c r="AY402" s="245" t="s">
        <v>164</v>
      </c>
    </row>
    <row r="403" s="13" customFormat="1">
      <c r="A403" s="13"/>
      <c r="B403" s="234"/>
      <c r="C403" s="235"/>
      <c r="D403" s="236" t="s">
        <v>176</v>
      </c>
      <c r="E403" s="237" t="s">
        <v>19</v>
      </c>
      <c r="F403" s="238" t="s">
        <v>1610</v>
      </c>
      <c r="G403" s="235"/>
      <c r="H403" s="239">
        <v>4.96</v>
      </c>
      <c r="I403" s="240"/>
      <c r="J403" s="235"/>
      <c r="K403" s="235"/>
      <c r="L403" s="241"/>
      <c r="M403" s="242"/>
      <c r="N403" s="243"/>
      <c r="O403" s="243"/>
      <c r="P403" s="243"/>
      <c r="Q403" s="243"/>
      <c r="R403" s="243"/>
      <c r="S403" s="243"/>
      <c r="T403" s="24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5" t="s">
        <v>176</v>
      </c>
      <c r="AU403" s="245" t="s">
        <v>88</v>
      </c>
      <c r="AV403" s="13" t="s">
        <v>88</v>
      </c>
      <c r="AW403" s="13" t="s">
        <v>37</v>
      </c>
      <c r="AX403" s="13" t="s">
        <v>76</v>
      </c>
      <c r="AY403" s="245" t="s">
        <v>164</v>
      </c>
    </row>
    <row r="404" s="13" customFormat="1">
      <c r="A404" s="13"/>
      <c r="B404" s="234"/>
      <c r="C404" s="235"/>
      <c r="D404" s="236" t="s">
        <v>176</v>
      </c>
      <c r="E404" s="237" t="s">
        <v>19</v>
      </c>
      <c r="F404" s="238" t="s">
        <v>1611</v>
      </c>
      <c r="G404" s="235"/>
      <c r="H404" s="239">
        <v>10.99</v>
      </c>
      <c r="I404" s="240"/>
      <c r="J404" s="235"/>
      <c r="K404" s="235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176</v>
      </c>
      <c r="AU404" s="245" t="s">
        <v>88</v>
      </c>
      <c r="AV404" s="13" t="s">
        <v>88</v>
      </c>
      <c r="AW404" s="13" t="s">
        <v>37</v>
      </c>
      <c r="AX404" s="13" t="s">
        <v>76</v>
      </c>
      <c r="AY404" s="245" t="s">
        <v>164</v>
      </c>
    </row>
    <row r="405" s="13" customFormat="1">
      <c r="A405" s="13"/>
      <c r="B405" s="234"/>
      <c r="C405" s="235"/>
      <c r="D405" s="236" t="s">
        <v>176</v>
      </c>
      <c r="E405" s="237" t="s">
        <v>19</v>
      </c>
      <c r="F405" s="238" t="s">
        <v>1612</v>
      </c>
      <c r="G405" s="235"/>
      <c r="H405" s="239">
        <v>13.199999999999999</v>
      </c>
      <c r="I405" s="240"/>
      <c r="J405" s="235"/>
      <c r="K405" s="235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176</v>
      </c>
      <c r="AU405" s="245" t="s">
        <v>88</v>
      </c>
      <c r="AV405" s="13" t="s">
        <v>88</v>
      </c>
      <c r="AW405" s="13" t="s">
        <v>37</v>
      </c>
      <c r="AX405" s="13" t="s">
        <v>76</v>
      </c>
      <c r="AY405" s="245" t="s">
        <v>164</v>
      </c>
    </row>
    <row r="406" s="14" customFormat="1">
      <c r="A406" s="14"/>
      <c r="B406" s="246"/>
      <c r="C406" s="247"/>
      <c r="D406" s="236" t="s">
        <v>176</v>
      </c>
      <c r="E406" s="248" t="s">
        <v>19</v>
      </c>
      <c r="F406" s="249" t="s">
        <v>1613</v>
      </c>
      <c r="G406" s="247"/>
      <c r="H406" s="248" t="s">
        <v>19</v>
      </c>
      <c r="I406" s="250"/>
      <c r="J406" s="247"/>
      <c r="K406" s="247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176</v>
      </c>
      <c r="AU406" s="255" t="s">
        <v>88</v>
      </c>
      <c r="AV406" s="14" t="s">
        <v>83</v>
      </c>
      <c r="AW406" s="14" t="s">
        <v>37</v>
      </c>
      <c r="AX406" s="14" t="s">
        <v>76</v>
      </c>
      <c r="AY406" s="255" t="s">
        <v>164</v>
      </c>
    </row>
    <row r="407" s="13" customFormat="1">
      <c r="A407" s="13"/>
      <c r="B407" s="234"/>
      <c r="C407" s="235"/>
      <c r="D407" s="236" t="s">
        <v>176</v>
      </c>
      <c r="E407" s="237" t="s">
        <v>19</v>
      </c>
      <c r="F407" s="238" t="s">
        <v>1614</v>
      </c>
      <c r="G407" s="235"/>
      <c r="H407" s="239">
        <v>8.8599999999999994</v>
      </c>
      <c r="I407" s="240"/>
      <c r="J407" s="235"/>
      <c r="K407" s="235"/>
      <c r="L407" s="241"/>
      <c r="M407" s="242"/>
      <c r="N407" s="243"/>
      <c r="O407" s="243"/>
      <c r="P407" s="243"/>
      <c r="Q407" s="243"/>
      <c r="R407" s="243"/>
      <c r="S407" s="243"/>
      <c r="T407" s="24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5" t="s">
        <v>176</v>
      </c>
      <c r="AU407" s="245" t="s">
        <v>88</v>
      </c>
      <c r="AV407" s="13" t="s">
        <v>88</v>
      </c>
      <c r="AW407" s="13" t="s">
        <v>37</v>
      </c>
      <c r="AX407" s="13" t="s">
        <v>76</v>
      </c>
      <c r="AY407" s="245" t="s">
        <v>164</v>
      </c>
    </row>
    <row r="408" s="16" customFormat="1">
      <c r="A408" s="16"/>
      <c r="B408" s="267"/>
      <c r="C408" s="268"/>
      <c r="D408" s="236" t="s">
        <v>176</v>
      </c>
      <c r="E408" s="269" t="s">
        <v>19</v>
      </c>
      <c r="F408" s="270" t="s">
        <v>217</v>
      </c>
      <c r="G408" s="268"/>
      <c r="H408" s="271">
        <v>43.948999999999998</v>
      </c>
      <c r="I408" s="272"/>
      <c r="J408" s="268"/>
      <c r="K408" s="268"/>
      <c r="L408" s="273"/>
      <c r="M408" s="274"/>
      <c r="N408" s="275"/>
      <c r="O408" s="275"/>
      <c r="P408" s="275"/>
      <c r="Q408" s="275"/>
      <c r="R408" s="275"/>
      <c r="S408" s="275"/>
      <c r="T408" s="27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77" t="s">
        <v>176</v>
      </c>
      <c r="AU408" s="277" t="s">
        <v>88</v>
      </c>
      <c r="AV408" s="16" t="s">
        <v>93</v>
      </c>
      <c r="AW408" s="16" t="s">
        <v>37</v>
      </c>
      <c r="AX408" s="16" t="s">
        <v>76</v>
      </c>
      <c r="AY408" s="277" t="s">
        <v>164</v>
      </c>
    </row>
    <row r="409" s="15" customFormat="1">
      <c r="A409" s="15"/>
      <c r="B409" s="256"/>
      <c r="C409" s="257"/>
      <c r="D409" s="236" t="s">
        <v>176</v>
      </c>
      <c r="E409" s="258" t="s">
        <v>19</v>
      </c>
      <c r="F409" s="259" t="s">
        <v>185</v>
      </c>
      <c r="G409" s="257"/>
      <c r="H409" s="260">
        <v>144.90899999999999</v>
      </c>
      <c r="I409" s="261"/>
      <c r="J409" s="257"/>
      <c r="K409" s="257"/>
      <c r="L409" s="262"/>
      <c r="M409" s="263"/>
      <c r="N409" s="264"/>
      <c r="O409" s="264"/>
      <c r="P409" s="264"/>
      <c r="Q409" s="264"/>
      <c r="R409" s="264"/>
      <c r="S409" s="264"/>
      <c r="T409" s="26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6" t="s">
        <v>176</v>
      </c>
      <c r="AU409" s="266" t="s">
        <v>88</v>
      </c>
      <c r="AV409" s="15" t="s">
        <v>172</v>
      </c>
      <c r="AW409" s="15" t="s">
        <v>37</v>
      </c>
      <c r="AX409" s="15" t="s">
        <v>83</v>
      </c>
      <c r="AY409" s="266" t="s">
        <v>164</v>
      </c>
    </row>
    <row r="410" s="2" customFormat="1" ht="16.5" customHeight="1">
      <c r="A410" s="40"/>
      <c r="B410" s="41"/>
      <c r="C410" s="278" t="s">
        <v>452</v>
      </c>
      <c r="D410" s="278" t="s">
        <v>250</v>
      </c>
      <c r="E410" s="279" t="s">
        <v>417</v>
      </c>
      <c r="F410" s="280" t="s">
        <v>418</v>
      </c>
      <c r="G410" s="281" t="s">
        <v>170</v>
      </c>
      <c r="H410" s="282">
        <v>147.80699999999999</v>
      </c>
      <c r="I410" s="283"/>
      <c r="J410" s="284">
        <f>ROUND(I410*H410,2)</f>
        <v>0</v>
      </c>
      <c r="K410" s="280" t="s">
        <v>171</v>
      </c>
      <c r="L410" s="285"/>
      <c r="M410" s="286" t="s">
        <v>19</v>
      </c>
      <c r="N410" s="287" t="s">
        <v>48</v>
      </c>
      <c r="O410" s="86"/>
      <c r="P410" s="225">
        <f>O410*H410</f>
        <v>0</v>
      </c>
      <c r="Q410" s="225">
        <v>0.00044999999999999999</v>
      </c>
      <c r="R410" s="225">
        <f>Q410*H410</f>
        <v>0.066513149999999993</v>
      </c>
      <c r="S410" s="225">
        <v>0</v>
      </c>
      <c r="T410" s="22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7" t="s">
        <v>397</v>
      </c>
      <c r="AT410" s="227" t="s">
        <v>250</v>
      </c>
      <c r="AU410" s="227" t="s">
        <v>88</v>
      </c>
      <c r="AY410" s="19" t="s">
        <v>164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9" t="s">
        <v>88</v>
      </c>
      <c r="BK410" s="228">
        <f>ROUND(I410*H410,2)</f>
        <v>0</v>
      </c>
      <c r="BL410" s="19" t="s">
        <v>311</v>
      </c>
      <c r="BM410" s="227" t="s">
        <v>1751</v>
      </c>
    </row>
    <row r="411" s="2" customFormat="1">
      <c r="A411" s="40"/>
      <c r="B411" s="41"/>
      <c r="C411" s="42"/>
      <c r="D411" s="229" t="s">
        <v>174</v>
      </c>
      <c r="E411" s="42"/>
      <c r="F411" s="230" t="s">
        <v>420</v>
      </c>
      <c r="G411" s="42"/>
      <c r="H411" s="42"/>
      <c r="I411" s="231"/>
      <c r="J411" s="42"/>
      <c r="K411" s="42"/>
      <c r="L411" s="46"/>
      <c r="M411" s="232"/>
      <c r="N411" s="23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174</v>
      </c>
      <c r="AU411" s="19" t="s">
        <v>88</v>
      </c>
    </row>
    <row r="412" s="13" customFormat="1">
      <c r="A412" s="13"/>
      <c r="B412" s="234"/>
      <c r="C412" s="235"/>
      <c r="D412" s="236" t="s">
        <v>176</v>
      </c>
      <c r="E412" s="235"/>
      <c r="F412" s="238" t="s">
        <v>1752</v>
      </c>
      <c r="G412" s="235"/>
      <c r="H412" s="239">
        <v>147.80699999999999</v>
      </c>
      <c r="I412" s="240"/>
      <c r="J412" s="235"/>
      <c r="K412" s="235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176</v>
      </c>
      <c r="AU412" s="245" t="s">
        <v>88</v>
      </c>
      <c r="AV412" s="13" t="s">
        <v>88</v>
      </c>
      <c r="AW412" s="13" t="s">
        <v>4</v>
      </c>
      <c r="AX412" s="13" t="s">
        <v>83</v>
      </c>
      <c r="AY412" s="245" t="s">
        <v>164</v>
      </c>
    </row>
    <row r="413" s="2" customFormat="1" ht="37.8" customHeight="1">
      <c r="A413" s="40"/>
      <c r="B413" s="41"/>
      <c r="C413" s="216" t="s">
        <v>457</v>
      </c>
      <c r="D413" s="216" t="s">
        <v>167</v>
      </c>
      <c r="E413" s="217" t="s">
        <v>1753</v>
      </c>
      <c r="F413" s="218" t="s">
        <v>1754</v>
      </c>
      <c r="G413" s="219" t="s">
        <v>170</v>
      </c>
      <c r="H413" s="220">
        <v>142.31899999999999</v>
      </c>
      <c r="I413" s="221"/>
      <c r="J413" s="222">
        <f>ROUND(I413*H413,2)</f>
        <v>0</v>
      </c>
      <c r="K413" s="218" t="s">
        <v>171</v>
      </c>
      <c r="L413" s="46"/>
      <c r="M413" s="223" t="s">
        <v>19</v>
      </c>
      <c r="N413" s="224" t="s">
        <v>48</v>
      </c>
      <c r="O413" s="86"/>
      <c r="P413" s="225">
        <f>O413*H413</f>
        <v>0</v>
      </c>
      <c r="Q413" s="225">
        <v>0</v>
      </c>
      <c r="R413" s="225">
        <f>Q413*H413</f>
        <v>0</v>
      </c>
      <c r="S413" s="225">
        <v>0</v>
      </c>
      <c r="T413" s="22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7" t="s">
        <v>311</v>
      </c>
      <c r="AT413" s="227" t="s">
        <v>167</v>
      </c>
      <c r="AU413" s="227" t="s">
        <v>88</v>
      </c>
      <c r="AY413" s="19" t="s">
        <v>164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9" t="s">
        <v>88</v>
      </c>
      <c r="BK413" s="228">
        <f>ROUND(I413*H413,2)</f>
        <v>0</v>
      </c>
      <c r="BL413" s="19" t="s">
        <v>311</v>
      </c>
      <c r="BM413" s="227" t="s">
        <v>1755</v>
      </c>
    </row>
    <row r="414" s="2" customFormat="1">
      <c r="A414" s="40"/>
      <c r="B414" s="41"/>
      <c r="C414" s="42"/>
      <c r="D414" s="229" t="s">
        <v>174</v>
      </c>
      <c r="E414" s="42"/>
      <c r="F414" s="230" t="s">
        <v>1756</v>
      </c>
      <c r="G414" s="42"/>
      <c r="H414" s="42"/>
      <c r="I414" s="231"/>
      <c r="J414" s="42"/>
      <c r="K414" s="42"/>
      <c r="L414" s="46"/>
      <c r="M414" s="232"/>
      <c r="N414" s="23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174</v>
      </c>
      <c r="AU414" s="19" t="s">
        <v>88</v>
      </c>
    </row>
    <row r="415" s="13" customFormat="1">
      <c r="A415" s="13"/>
      <c r="B415" s="234"/>
      <c r="C415" s="235"/>
      <c r="D415" s="236" t="s">
        <v>176</v>
      </c>
      <c r="E415" s="237" t="s">
        <v>19</v>
      </c>
      <c r="F415" s="238" t="s">
        <v>1757</v>
      </c>
      <c r="G415" s="235"/>
      <c r="H415" s="239">
        <v>19.199999999999999</v>
      </c>
      <c r="I415" s="240"/>
      <c r="J415" s="235"/>
      <c r="K415" s="235"/>
      <c r="L415" s="241"/>
      <c r="M415" s="242"/>
      <c r="N415" s="243"/>
      <c r="O415" s="243"/>
      <c r="P415" s="243"/>
      <c r="Q415" s="243"/>
      <c r="R415" s="243"/>
      <c r="S415" s="243"/>
      <c r="T415" s="24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5" t="s">
        <v>176</v>
      </c>
      <c r="AU415" s="245" t="s">
        <v>88</v>
      </c>
      <c r="AV415" s="13" t="s">
        <v>88</v>
      </c>
      <c r="AW415" s="13" t="s">
        <v>37</v>
      </c>
      <c r="AX415" s="13" t="s">
        <v>76</v>
      </c>
      <c r="AY415" s="245" t="s">
        <v>164</v>
      </c>
    </row>
    <row r="416" s="13" customFormat="1">
      <c r="A416" s="13"/>
      <c r="B416" s="234"/>
      <c r="C416" s="235"/>
      <c r="D416" s="236" t="s">
        <v>176</v>
      </c>
      <c r="E416" s="237" t="s">
        <v>19</v>
      </c>
      <c r="F416" s="238" t="s">
        <v>1758</v>
      </c>
      <c r="G416" s="235"/>
      <c r="H416" s="239">
        <v>30.451000000000001</v>
      </c>
      <c r="I416" s="240"/>
      <c r="J416" s="235"/>
      <c r="K416" s="235"/>
      <c r="L416" s="241"/>
      <c r="M416" s="242"/>
      <c r="N416" s="243"/>
      <c r="O416" s="243"/>
      <c r="P416" s="243"/>
      <c r="Q416" s="243"/>
      <c r="R416" s="243"/>
      <c r="S416" s="243"/>
      <c r="T416" s="24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5" t="s">
        <v>176</v>
      </c>
      <c r="AU416" s="245" t="s">
        <v>88</v>
      </c>
      <c r="AV416" s="13" t="s">
        <v>88</v>
      </c>
      <c r="AW416" s="13" t="s">
        <v>37</v>
      </c>
      <c r="AX416" s="13" t="s">
        <v>76</v>
      </c>
      <c r="AY416" s="245" t="s">
        <v>164</v>
      </c>
    </row>
    <row r="417" s="13" customFormat="1">
      <c r="A417" s="13"/>
      <c r="B417" s="234"/>
      <c r="C417" s="235"/>
      <c r="D417" s="236" t="s">
        <v>176</v>
      </c>
      <c r="E417" s="237" t="s">
        <v>19</v>
      </c>
      <c r="F417" s="238" t="s">
        <v>1759</v>
      </c>
      <c r="G417" s="235"/>
      <c r="H417" s="239">
        <v>22.440000000000001</v>
      </c>
      <c r="I417" s="240"/>
      <c r="J417" s="235"/>
      <c r="K417" s="235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176</v>
      </c>
      <c r="AU417" s="245" t="s">
        <v>88</v>
      </c>
      <c r="AV417" s="13" t="s">
        <v>88</v>
      </c>
      <c r="AW417" s="13" t="s">
        <v>37</v>
      </c>
      <c r="AX417" s="13" t="s">
        <v>76</v>
      </c>
      <c r="AY417" s="245" t="s">
        <v>164</v>
      </c>
    </row>
    <row r="418" s="13" customFormat="1">
      <c r="A418" s="13"/>
      <c r="B418" s="234"/>
      <c r="C418" s="235"/>
      <c r="D418" s="236" t="s">
        <v>176</v>
      </c>
      <c r="E418" s="237" t="s">
        <v>19</v>
      </c>
      <c r="F418" s="238" t="s">
        <v>1760</v>
      </c>
      <c r="G418" s="235"/>
      <c r="H418" s="239">
        <v>11.07</v>
      </c>
      <c r="I418" s="240"/>
      <c r="J418" s="235"/>
      <c r="K418" s="235"/>
      <c r="L418" s="241"/>
      <c r="M418" s="242"/>
      <c r="N418" s="243"/>
      <c r="O418" s="243"/>
      <c r="P418" s="243"/>
      <c r="Q418" s="243"/>
      <c r="R418" s="243"/>
      <c r="S418" s="243"/>
      <c r="T418" s="24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5" t="s">
        <v>176</v>
      </c>
      <c r="AU418" s="245" t="s">
        <v>88</v>
      </c>
      <c r="AV418" s="13" t="s">
        <v>88</v>
      </c>
      <c r="AW418" s="13" t="s">
        <v>37</v>
      </c>
      <c r="AX418" s="13" t="s">
        <v>76</v>
      </c>
      <c r="AY418" s="245" t="s">
        <v>164</v>
      </c>
    </row>
    <row r="419" s="13" customFormat="1">
      <c r="A419" s="13"/>
      <c r="B419" s="234"/>
      <c r="C419" s="235"/>
      <c r="D419" s="236" t="s">
        <v>176</v>
      </c>
      <c r="E419" s="237" t="s">
        <v>19</v>
      </c>
      <c r="F419" s="238" t="s">
        <v>1761</v>
      </c>
      <c r="G419" s="235"/>
      <c r="H419" s="239">
        <v>8.6600000000000001</v>
      </c>
      <c r="I419" s="240"/>
      <c r="J419" s="235"/>
      <c r="K419" s="235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176</v>
      </c>
      <c r="AU419" s="245" t="s">
        <v>88</v>
      </c>
      <c r="AV419" s="13" t="s">
        <v>88</v>
      </c>
      <c r="AW419" s="13" t="s">
        <v>37</v>
      </c>
      <c r="AX419" s="13" t="s">
        <v>76</v>
      </c>
      <c r="AY419" s="245" t="s">
        <v>164</v>
      </c>
    </row>
    <row r="420" s="13" customFormat="1">
      <c r="A420" s="13"/>
      <c r="B420" s="234"/>
      <c r="C420" s="235"/>
      <c r="D420" s="236" t="s">
        <v>176</v>
      </c>
      <c r="E420" s="237" t="s">
        <v>19</v>
      </c>
      <c r="F420" s="238" t="s">
        <v>1762</v>
      </c>
      <c r="G420" s="235"/>
      <c r="H420" s="239">
        <v>10.593999999999999</v>
      </c>
      <c r="I420" s="240"/>
      <c r="J420" s="235"/>
      <c r="K420" s="235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176</v>
      </c>
      <c r="AU420" s="245" t="s">
        <v>88</v>
      </c>
      <c r="AV420" s="13" t="s">
        <v>88</v>
      </c>
      <c r="AW420" s="13" t="s">
        <v>37</v>
      </c>
      <c r="AX420" s="13" t="s">
        <v>76</v>
      </c>
      <c r="AY420" s="245" t="s">
        <v>164</v>
      </c>
    </row>
    <row r="421" s="13" customFormat="1">
      <c r="A421" s="13"/>
      <c r="B421" s="234"/>
      <c r="C421" s="235"/>
      <c r="D421" s="236" t="s">
        <v>176</v>
      </c>
      <c r="E421" s="237" t="s">
        <v>19</v>
      </c>
      <c r="F421" s="238" t="s">
        <v>1763</v>
      </c>
      <c r="G421" s="235"/>
      <c r="H421" s="239">
        <v>3.1360000000000001</v>
      </c>
      <c r="I421" s="240"/>
      <c r="J421" s="235"/>
      <c r="K421" s="235"/>
      <c r="L421" s="241"/>
      <c r="M421" s="242"/>
      <c r="N421" s="243"/>
      <c r="O421" s="243"/>
      <c r="P421" s="243"/>
      <c r="Q421" s="243"/>
      <c r="R421" s="243"/>
      <c r="S421" s="243"/>
      <c r="T421" s="24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5" t="s">
        <v>176</v>
      </c>
      <c r="AU421" s="245" t="s">
        <v>88</v>
      </c>
      <c r="AV421" s="13" t="s">
        <v>88</v>
      </c>
      <c r="AW421" s="13" t="s">
        <v>37</v>
      </c>
      <c r="AX421" s="13" t="s">
        <v>76</v>
      </c>
      <c r="AY421" s="245" t="s">
        <v>164</v>
      </c>
    </row>
    <row r="422" s="13" customFormat="1">
      <c r="A422" s="13"/>
      <c r="B422" s="234"/>
      <c r="C422" s="235"/>
      <c r="D422" s="236" t="s">
        <v>176</v>
      </c>
      <c r="E422" s="237" t="s">
        <v>19</v>
      </c>
      <c r="F422" s="238" t="s">
        <v>1744</v>
      </c>
      <c r="G422" s="235"/>
      <c r="H422" s="239">
        <v>15.007999999999999</v>
      </c>
      <c r="I422" s="240"/>
      <c r="J422" s="235"/>
      <c r="K422" s="235"/>
      <c r="L422" s="241"/>
      <c r="M422" s="242"/>
      <c r="N422" s="243"/>
      <c r="O422" s="243"/>
      <c r="P422" s="243"/>
      <c r="Q422" s="243"/>
      <c r="R422" s="243"/>
      <c r="S422" s="243"/>
      <c r="T422" s="24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5" t="s">
        <v>176</v>
      </c>
      <c r="AU422" s="245" t="s">
        <v>88</v>
      </c>
      <c r="AV422" s="13" t="s">
        <v>88</v>
      </c>
      <c r="AW422" s="13" t="s">
        <v>37</v>
      </c>
      <c r="AX422" s="13" t="s">
        <v>76</v>
      </c>
      <c r="AY422" s="245" t="s">
        <v>164</v>
      </c>
    </row>
    <row r="423" s="13" customFormat="1">
      <c r="A423" s="13"/>
      <c r="B423" s="234"/>
      <c r="C423" s="235"/>
      <c r="D423" s="236" t="s">
        <v>176</v>
      </c>
      <c r="E423" s="237" t="s">
        <v>19</v>
      </c>
      <c r="F423" s="238" t="s">
        <v>1745</v>
      </c>
      <c r="G423" s="235"/>
      <c r="H423" s="239">
        <v>6.9119999999999999</v>
      </c>
      <c r="I423" s="240"/>
      <c r="J423" s="235"/>
      <c r="K423" s="235"/>
      <c r="L423" s="241"/>
      <c r="M423" s="242"/>
      <c r="N423" s="243"/>
      <c r="O423" s="243"/>
      <c r="P423" s="243"/>
      <c r="Q423" s="243"/>
      <c r="R423" s="243"/>
      <c r="S423" s="243"/>
      <c r="T423" s="24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5" t="s">
        <v>176</v>
      </c>
      <c r="AU423" s="245" t="s">
        <v>88</v>
      </c>
      <c r="AV423" s="13" t="s">
        <v>88</v>
      </c>
      <c r="AW423" s="13" t="s">
        <v>37</v>
      </c>
      <c r="AX423" s="13" t="s">
        <v>76</v>
      </c>
      <c r="AY423" s="245" t="s">
        <v>164</v>
      </c>
    </row>
    <row r="424" s="13" customFormat="1">
      <c r="A424" s="13"/>
      <c r="B424" s="234"/>
      <c r="C424" s="235"/>
      <c r="D424" s="236" t="s">
        <v>176</v>
      </c>
      <c r="E424" s="237" t="s">
        <v>19</v>
      </c>
      <c r="F424" s="238" t="s">
        <v>1746</v>
      </c>
      <c r="G424" s="235"/>
      <c r="H424" s="239">
        <v>14.848000000000001</v>
      </c>
      <c r="I424" s="240"/>
      <c r="J424" s="235"/>
      <c r="K424" s="235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176</v>
      </c>
      <c r="AU424" s="245" t="s">
        <v>88</v>
      </c>
      <c r="AV424" s="13" t="s">
        <v>88</v>
      </c>
      <c r="AW424" s="13" t="s">
        <v>37</v>
      </c>
      <c r="AX424" s="13" t="s">
        <v>76</v>
      </c>
      <c r="AY424" s="245" t="s">
        <v>164</v>
      </c>
    </row>
    <row r="425" s="15" customFormat="1">
      <c r="A425" s="15"/>
      <c r="B425" s="256"/>
      <c r="C425" s="257"/>
      <c r="D425" s="236" t="s">
        <v>176</v>
      </c>
      <c r="E425" s="258" t="s">
        <v>19</v>
      </c>
      <c r="F425" s="259" t="s">
        <v>185</v>
      </c>
      <c r="G425" s="257"/>
      <c r="H425" s="260">
        <v>142.31899999999999</v>
      </c>
      <c r="I425" s="261"/>
      <c r="J425" s="257"/>
      <c r="K425" s="257"/>
      <c r="L425" s="262"/>
      <c r="M425" s="263"/>
      <c r="N425" s="264"/>
      <c r="O425" s="264"/>
      <c r="P425" s="264"/>
      <c r="Q425" s="264"/>
      <c r="R425" s="264"/>
      <c r="S425" s="264"/>
      <c r="T425" s="26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6" t="s">
        <v>176</v>
      </c>
      <c r="AU425" s="266" t="s">
        <v>88</v>
      </c>
      <c r="AV425" s="15" t="s">
        <v>172</v>
      </c>
      <c r="AW425" s="15" t="s">
        <v>37</v>
      </c>
      <c r="AX425" s="15" t="s">
        <v>83</v>
      </c>
      <c r="AY425" s="266" t="s">
        <v>164</v>
      </c>
    </row>
    <row r="426" s="2" customFormat="1" ht="24.15" customHeight="1">
      <c r="A426" s="40"/>
      <c r="B426" s="41"/>
      <c r="C426" s="278" t="s">
        <v>459</v>
      </c>
      <c r="D426" s="278" t="s">
        <v>250</v>
      </c>
      <c r="E426" s="279" t="s">
        <v>1764</v>
      </c>
      <c r="F426" s="280" t="s">
        <v>1765</v>
      </c>
      <c r="G426" s="281" t="s">
        <v>170</v>
      </c>
      <c r="H426" s="282">
        <v>145.16499999999999</v>
      </c>
      <c r="I426" s="283"/>
      <c r="J426" s="284">
        <f>ROUND(I426*H426,2)</f>
        <v>0</v>
      </c>
      <c r="K426" s="280" t="s">
        <v>171</v>
      </c>
      <c r="L426" s="285"/>
      <c r="M426" s="286" t="s">
        <v>19</v>
      </c>
      <c r="N426" s="287" t="s">
        <v>48</v>
      </c>
      <c r="O426" s="86"/>
      <c r="P426" s="225">
        <f>O426*H426</f>
        <v>0</v>
      </c>
      <c r="Q426" s="225">
        <v>0.002</v>
      </c>
      <c r="R426" s="225">
        <f>Q426*H426</f>
        <v>0.29032999999999998</v>
      </c>
      <c r="S426" s="225">
        <v>0</v>
      </c>
      <c r="T426" s="22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27" t="s">
        <v>397</v>
      </c>
      <c r="AT426" s="227" t="s">
        <v>250</v>
      </c>
      <c r="AU426" s="227" t="s">
        <v>88</v>
      </c>
      <c r="AY426" s="19" t="s">
        <v>164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9" t="s">
        <v>88</v>
      </c>
      <c r="BK426" s="228">
        <f>ROUND(I426*H426,2)</f>
        <v>0</v>
      </c>
      <c r="BL426" s="19" t="s">
        <v>311</v>
      </c>
      <c r="BM426" s="227" t="s">
        <v>1766</v>
      </c>
    </row>
    <row r="427" s="2" customFormat="1">
      <c r="A427" s="40"/>
      <c r="B427" s="41"/>
      <c r="C427" s="42"/>
      <c r="D427" s="229" t="s">
        <v>174</v>
      </c>
      <c r="E427" s="42"/>
      <c r="F427" s="230" t="s">
        <v>1767</v>
      </c>
      <c r="G427" s="42"/>
      <c r="H427" s="42"/>
      <c r="I427" s="231"/>
      <c r="J427" s="42"/>
      <c r="K427" s="42"/>
      <c r="L427" s="46"/>
      <c r="M427" s="232"/>
      <c r="N427" s="23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174</v>
      </c>
      <c r="AU427" s="19" t="s">
        <v>88</v>
      </c>
    </row>
    <row r="428" s="13" customFormat="1">
      <c r="A428" s="13"/>
      <c r="B428" s="234"/>
      <c r="C428" s="235"/>
      <c r="D428" s="236" t="s">
        <v>176</v>
      </c>
      <c r="E428" s="235"/>
      <c r="F428" s="238" t="s">
        <v>1768</v>
      </c>
      <c r="G428" s="235"/>
      <c r="H428" s="239">
        <v>145.16499999999999</v>
      </c>
      <c r="I428" s="240"/>
      <c r="J428" s="235"/>
      <c r="K428" s="235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176</v>
      </c>
      <c r="AU428" s="245" t="s">
        <v>88</v>
      </c>
      <c r="AV428" s="13" t="s">
        <v>88</v>
      </c>
      <c r="AW428" s="13" t="s">
        <v>4</v>
      </c>
      <c r="AX428" s="13" t="s">
        <v>83</v>
      </c>
      <c r="AY428" s="245" t="s">
        <v>164</v>
      </c>
    </row>
    <row r="429" s="2" customFormat="1" ht="62.7" customHeight="1">
      <c r="A429" s="40"/>
      <c r="B429" s="41"/>
      <c r="C429" s="216" t="s">
        <v>464</v>
      </c>
      <c r="D429" s="216" t="s">
        <v>167</v>
      </c>
      <c r="E429" s="217" t="s">
        <v>1769</v>
      </c>
      <c r="F429" s="218" t="s">
        <v>1770</v>
      </c>
      <c r="G429" s="219" t="s">
        <v>170</v>
      </c>
      <c r="H429" s="220">
        <v>142.31899999999999</v>
      </c>
      <c r="I429" s="221"/>
      <c r="J429" s="222">
        <f>ROUND(I429*H429,2)</f>
        <v>0</v>
      </c>
      <c r="K429" s="218" t="s">
        <v>171</v>
      </c>
      <c r="L429" s="46"/>
      <c r="M429" s="223" t="s">
        <v>19</v>
      </c>
      <c r="N429" s="224" t="s">
        <v>48</v>
      </c>
      <c r="O429" s="86"/>
      <c r="P429" s="225">
        <f>O429*H429</f>
        <v>0</v>
      </c>
      <c r="Q429" s="225">
        <v>0</v>
      </c>
      <c r="R429" s="225">
        <f>Q429*H429</f>
        <v>0</v>
      </c>
      <c r="S429" s="225">
        <v>0.024</v>
      </c>
      <c r="T429" s="226">
        <f>S429*H429</f>
        <v>3.4156559999999998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7" t="s">
        <v>311</v>
      </c>
      <c r="AT429" s="227" t="s">
        <v>167</v>
      </c>
      <c r="AU429" s="227" t="s">
        <v>88</v>
      </c>
      <c r="AY429" s="19" t="s">
        <v>164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9" t="s">
        <v>88</v>
      </c>
      <c r="BK429" s="228">
        <f>ROUND(I429*H429,2)</f>
        <v>0</v>
      </c>
      <c r="BL429" s="19" t="s">
        <v>311</v>
      </c>
      <c r="BM429" s="227" t="s">
        <v>1771</v>
      </c>
    </row>
    <row r="430" s="2" customFormat="1">
      <c r="A430" s="40"/>
      <c r="B430" s="41"/>
      <c r="C430" s="42"/>
      <c r="D430" s="229" t="s">
        <v>174</v>
      </c>
      <c r="E430" s="42"/>
      <c r="F430" s="230" t="s">
        <v>1772</v>
      </c>
      <c r="G430" s="42"/>
      <c r="H430" s="42"/>
      <c r="I430" s="231"/>
      <c r="J430" s="42"/>
      <c r="K430" s="42"/>
      <c r="L430" s="46"/>
      <c r="M430" s="232"/>
      <c r="N430" s="23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174</v>
      </c>
      <c r="AU430" s="19" t="s">
        <v>88</v>
      </c>
    </row>
    <row r="431" s="13" customFormat="1">
      <c r="A431" s="13"/>
      <c r="B431" s="234"/>
      <c r="C431" s="235"/>
      <c r="D431" s="236" t="s">
        <v>176</v>
      </c>
      <c r="E431" s="237" t="s">
        <v>19</v>
      </c>
      <c r="F431" s="238" t="s">
        <v>1757</v>
      </c>
      <c r="G431" s="235"/>
      <c r="H431" s="239">
        <v>19.199999999999999</v>
      </c>
      <c r="I431" s="240"/>
      <c r="J431" s="235"/>
      <c r="K431" s="235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176</v>
      </c>
      <c r="AU431" s="245" t="s">
        <v>88</v>
      </c>
      <c r="AV431" s="13" t="s">
        <v>88</v>
      </c>
      <c r="AW431" s="13" t="s">
        <v>37</v>
      </c>
      <c r="AX431" s="13" t="s">
        <v>76</v>
      </c>
      <c r="AY431" s="245" t="s">
        <v>164</v>
      </c>
    </row>
    <row r="432" s="13" customFormat="1">
      <c r="A432" s="13"/>
      <c r="B432" s="234"/>
      <c r="C432" s="235"/>
      <c r="D432" s="236" t="s">
        <v>176</v>
      </c>
      <c r="E432" s="237" t="s">
        <v>19</v>
      </c>
      <c r="F432" s="238" t="s">
        <v>1758</v>
      </c>
      <c r="G432" s="235"/>
      <c r="H432" s="239">
        <v>30.451000000000001</v>
      </c>
      <c r="I432" s="240"/>
      <c r="J432" s="235"/>
      <c r="K432" s="235"/>
      <c r="L432" s="241"/>
      <c r="M432" s="242"/>
      <c r="N432" s="243"/>
      <c r="O432" s="243"/>
      <c r="P432" s="243"/>
      <c r="Q432" s="243"/>
      <c r="R432" s="243"/>
      <c r="S432" s="243"/>
      <c r="T432" s="24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5" t="s">
        <v>176</v>
      </c>
      <c r="AU432" s="245" t="s">
        <v>88</v>
      </c>
      <c r="AV432" s="13" t="s">
        <v>88</v>
      </c>
      <c r="AW432" s="13" t="s">
        <v>37</v>
      </c>
      <c r="AX432" s="13" t="s">
        <v>76</v>
      </c>
      <c r="AY432" s="245" t="s">
        <v>164</v>
      </c>
    </row>
    <row r="433" s="13" customFormat="1">
      <c r="A433" s="13"/>
      <c r="B433" s="234"/>
      <c r="C433" s="235"/>
      <c r="D433" s="236" t="s">
        <v>176</v>
      </c>
      <c r="E433" s="237" t="s">
        <v>19</v>
      </c>
      <c r="F433" s="238" t="s">
        <v>1759</v>
      </c>
      <c r="G433" s="235"/>
      <c r="H433" s="239">
        <v>22.440000000000001</v>
      </c>
      <c r="I433" s="240"/>
      <c r="J433" s="235"/>
      <c r="K433" s="235"/>
      <c r="L433" s="241"/>
      <c r="M433" s="242"/>
      <c r="N433" s="243"/>
      <c r="O433" s="243"/>
      <c r="P433" s="243"/>
      <c r="Q433" s="243"/>
      <c r="R433" s="243"/>
      <c r="S433" s="243"/>
      <c r="T433" s="24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5" t="s">
        <v>176</v>
      </c>
      <c r="AU433" s="245" t="s">
        <v>88</v>
      </c>
      <c r="AV433" s="13" t="s">
        <v>88</v>
      </c>
      <c r="AW433" s="13" t="s">
        <v>37</v>
      </c>
      <c r="AX433" s="13" t="s">
        <v>76</v>
      </c>
      <c r="AY433" s="245" t="s">
        <v>164</v>
      </c>
    </row>
    <row r="434" s="13" customFormat="1">
      <c r="A434" s="13"/>
      <c r="B434" s="234"/>
      <c r="C434" s="235"/>
      <c r="D434" s="236" t="s">
        <v>176</v>
      </c>
      <c r="E434" s="237" t="s">
        <v>19</v>
      </c>
      <c r="F434" s="238" t="s">
        <v>1760</v>
      </c>
      <c r="G434" s="235"/>
      <c r="H434" s="239">
        <v>11.07</v>
      </c>
      <c r="I434" s="240"/>
      <c r="J434" s="235"/>
      <c r="K434" s="235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176</v>
      </c>
      <c r="AU434" s="245" t="s">
        <v>88</v>
      </c>
      <c r="AV434" s="13" t="s">
        <v>88</v>
      </c>
      <c r="AW434" s="13" t="s">
        <v>37</v>
      </c>
      <c r="AX434" s="13" t="s">
        <v>76</v>
      </c>
      <c r="AY434" s="245" t="s">
        <v>164</v>
      </c>
    </row>
    <row r="435" s="13" customFormat="1">
      <c r="A435" s="13"/>
      <c r="B435" s="234"/>
      <c r="C435" s="235"/>
      <c r="D435" s="236" t="s">
        <v>176</v>
      </c>
      <c r="E435" s="237" t="s">
        <v>19</v>
      </c>
      <c r="F435" s="238" t="s">
        <v>1761</v>
      </c>
      <c r="G435" s="235"/>
      <c r="H435" s="239">
        <v>8.6600000000000001</v>
      </c>
      <c r="I435" s="240"/>
      <c r="J435" s="235"/>
      <c r="K435" s="235"/>
      <c r="L435" s="241"/>
      <c r="M435" s="242"/>
      <c r="N435" s="243"/>
      <c r="O435" s="243"/>
      <c r="P435" s="243"/>
      <c r="Q435" s="243"/>
      <c r="R435" s="243"/>
      <c r="S435" s="243"/>
      <c r="T435" s="24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5" t="s">
        <v>176</v>
      </c>
      <c r="AU435" s="245" t="s">
        <v>88</v>
      </c>
      <c r="AV435" s="13" t="s">
        <v>88</v>
      </c>
      <c r="AW435" s="13" t="s">
        <v>37</v>
      </c>
      <c r="AX435" s="13" t="s">
        <v>76</v>
      </c>
      <c r="AY435" s="245" t="s">
        <v>164</v>
      </c>
    </row>
    <row r="436" s="13" customFormat="1">
      <c r="A436" s="13"/>
      <c r="B436" s="234"/>
      <c r="C436" s="235"/>
      <c r="D436" s="236" t="s">
        <v>176</v>
      </c>
      <c r="E436" s="237" t="s">
        <v>19</v>
      </c>
      <c r="F436" s="238" t="s">
        <v>1762</v>
      </c>
      <c r="G436" s="235"/>
      <c r="H436" s="239">
        <v>10.593999999999999</v>
      </c>
      <c r="I436" s="240"/>
      <c r="J436" s="235"/>
      <c r="K436" s="235"/>
      <c r="L436" s="241"/>
      <c r="M436" s="242"/>
      <c r="N436" s="243"/>
      <c r="O436" s="243"/>
      <c r="P436" s="243"/>
      <c r="Q436" s="243"/>
      <c r="R436" s="243"/>
      <c r="S436" s="243"/>
      <c r="T436" s="24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5" t="s">
        <v>176</v>
      </c>
      <c r="AU436" s="245" t="s">
        <v>88</v>
      </c>
      <c r="AV436" s="13" t="s">
        <v>88</v>
      </c>
      <c r="AW436" s="13" t="s">
        <v>37</v>
      </c>
      <c r="AX436" s="13" t="s">
        <v>76</v>
      </c>
      <c r="AY436" s="245" t="s">
        <v>164</v>
      </c>
    </row>
    <row r="437" s="13" customFormat="1">
      <c r="A437" s="13"/>
      <c r="B437" s="234"/>
      <c r="C437" s="235"/>
      <c r="D437" s="236" t="s">
        <v>176</v>
      </c>
      <c r="E437" s="237" t="s">
        <v>19</v>
      </c>
      <c r="F437" s="238" t="s">
        <v>1763</v>
      </c>
      <c r="G437" s="235"/>
      <c r="H437" s="239">
        <v>3.1360000000000001</v>
      </c>
      <c r="I437" s="240"/>
      <c r="J437" s="235"/>
      <c r="K437" s="235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176</v>
      </c>
      <c r="AU437" s="245" t="s">
        <v>88</v>
      </c>
      <c r="AV437" s="13" t="s">
        <v>88</v>
      </c>
      <c r="AW437" s="13" t="s">
        <v>37</v>
      </c>
      <c r="AX437" s="13" t="s">
        <v>76</v>
      </c>
      <c r="AY437" s="245" t="s">
        <v>164</v>
      </c>
    </row>
    <row r="438" s="13" customFormat="1">
      <c r="A438" s="13"/>
      <c r="B438" s="234"/>
      <c r="C438" s="235"/>
      <c r="D438" s="236" t="s">
        <v>176</v>
      </c>
      <c r="E438" s="237" t="s">
        <v>19</v>
      </c>
      <c r="F438" s="238" t="s">
        <v>1744</v>
      </c>
      <c r="G438" s="235"/>
      <c r="H438" s="239">
        <v>15.007999999999999</v>
      </c>
      <c r="I438" s="240"/>
      <c r="J438" s="235"/>
      <c r="K438" s="235"/>
      <c r="L438" s="241"/>
      <c r="M438" s="242"/>
      <c r="N438" s="243"/>
      <c r="O438" s="243"/>
      <c r="P438" s="243"/>
      <c r="Q438" s="243"/>
      <c r="R438" s="243"/>
      <c r="S438" s="243"/>
      <c r="T438" s="24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5" t="s">
        <v>176</v>
      </c>
      <c r="AU438" s="245" t="s">
        <v>88</v>
      </c>
      <c r="AV438" s="13" t="s">
        <v>88</v>
      </c>
      <c r="AW438" s="13" t="s">
        <v>37</v>
      </c>
      <c r="AX438" s="13" t="s">
        <v>76</v>
      </c>
      <c r="AY438" s="245" t="s">
        <v>164</v>
      </c>
    </row>
    <row r="439" s="13" customFormat="1">
      <c r="A439" s="13"/>
      <c r="B439" s="234"/>
      <c r="C439" s="235"/>
      <c r="D439" s="236" t="s">
        <v>176</v>
      </c>
      <c r="E439" s="237" t="s">
        <v>19</v>
      </c>
      <c r="F439" s="238" t="s">
        <v>1745</v>
      </c>
      <c r="G439" s="235"/>
      <c r="H439" s="239">
        <v>6.9119999999999999</v>
      </c>
      <c r="I439" s="240"/>
      <c r="J439" s="235"/>
      <c r="K439" s="235"/>
      <c r="L439" s="241"/>
      <c r="M439" s="242"/>
      <c r="N439" s="243"/>
      <c r="O439" s="243"/>
      <c r="P439" s="243"/>
      <c r="Q439" s="243"/>
      <c r="R439" s="243"/>
      <c r="S439" s="243"/>
      <c r="T439" s="24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5" t="s">
        <v>176</v>
      </c>
      <c r="AU439" s="245" t="s">
        <v>88</v>
      </c>
      <c r="AV439" s="13" t="s">
        <v>88</v>
      </c>
      <c r="AW439" s="13" t="s">
        <v>37</v>
      </c>
      <c r="AX439" s="13" t="s">
        <v>76</v>
      </c>
      <c r="AY439" s="245" t="s">
        <v>164</v>
      </c>
    </row>
    <row r="440" s="13" customFormat="1">
      <c r="A440" s="13"/>
      <c r="B440" s="234"/>
      <c r="C440" s="235"/>
      <c r="D440" s="236" t="s">
        <v>176</v>
      </c>
      <c r="E440" s="237" t="s">
        <v>19</v>
      </c>
      <c r="F440" s="238" t="s">
        <v>1746</v>
      </c>
      <c r="G440" s="235"/>
      <c r="H440" s="239">
        <v>14.848000000000001</v>
      </c>
      <c r="I440" s="240"/>
      <c r="J440" s="235"/>
      <c r="K440" s="235"/>
      <c r="L440" s="241"/>
      <c r="M440" s="242"/>
      <c r="N440" s="243"/>
      <c r="O440" s="243"/>
      <c r="P440" s="243"/>
      <c r="Q440" s="243"/>
      <c r="R440" s="243"/>
      <c r="S440" s="243"/>
      <c r="T440" s="24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5" t="s">
        <v>176</v>
      </c>
      <c r="AU440" s="245" t="s">
        <v>88</v>
      </c>
      <c r="AV440" s="13" t="s">
        <v>88</v>
      </c>
      <c r="AW440" s="13" t="s">
        <v>37</v>
      </c>
      <c r="AX440" s="13" t="s">
        <v>76</v>
      </c>
      <c r="AY440" s="245" t="s">
        <v>164</v>
      </c>
    </row>
    <row r="441" s="15" customFormat="1">
      <c r="A441" s="15"/>
      <c r="B441" s="256"/>
      <c r="C441" s="257"/>
      <c r="D441" s="236" t="s">
        <v>176</v>
      </c>
      <c r="E441" s="258" t="s">
        <v>19</v>
      </c>
      <c r="F441" s="259" t="s">
        <v>185</v>
      </c>
      <c r="G441" s="257"/>
      <c r="H441" s="260">
        <v>142.31899999999999</v>
      </c>
      <c r="I441" s="261"/>
      <c r="J441" s="257"/>
      <c r="K441" s="257"/>
      <c r="L441" s="262"/>
      <c r="M441" s="263"/>
      <c r="N441" s="264"/>
      <c r="O441" s="264"/>
      <c r="P441" s="264"/>
      <c r="Q441" s="264"/>
      <c r="R441" s="264"/>
      <c r="S441" s="264"/>
      <c r="T441" s="26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6" t="s">
        <v>176</v>
      </c>
      <c r="AU441" s="266" t="s">
        <v>88</v>
      </c>
      <c r="AV441" s="15" t="s">
        <v>172</v>
      </c>
      <c r="AW441" s="15" t="s">
        <v>37</v>
      </c>
      <c r="AX441" s="15" t="s">
        <v>83</v>
      </c>
      <c r="AY441" s="266" t="s">
        <v>164</v>
      </c>
    </row>
    <row r="442" s="2" customFormat="1" ht="44.25" customHeight="1">
      <c r="A442" s="40"/>
      <c r="B442" s="41"/>
      <c r="C442" s="216" t="s">
        <v>469</v>
      </c>
      <c r="D442" s="216" t="s">
        <v>167</v>
      </c>
      <c r="E442" s="217" t="s">
        <v>422</v>
      </c>
      <c r="F442" s="218" t="s">
        <v>423</v>
      </c>
      <c r="G442" s="219" t="s">
        <v>349</v>
      </c>
      <c r="H442" s="220">
        <v>1.244</v>
      </c>
      <c r="I442" s="221"/>
      <c r="J442" s="222">
        <f>ROUND(I442*H442,2)</f>
        <v>0</v>
      </c>
      <c r="K442" s="218" t="s">
        <v>171</v>
      </c>
      <c r="L442" s="46"/>
      <c r="M442" s="223" t="s">
        <v>19</v>
      </c>
      <c r="N442" s="224" t="s">
        <v>48</v>
      </c>
      <c r="O442" s="86"/>
      <c r="P442" s="225">
        <f>O442*H442</f>
        <v>0</v>
      </c>
      <c r="Q442" s="225">
        <v>0</v>
      </c>
      <c r="R442" s="225">
        <f>Q442*H442</f>
        <v>0</v>
      </c>
      <c r="S442" s="225">
        <v>0</v>
      </c>
      <c r="T442" s="22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7" t="s">
        <v>311</v>
      </c>
      <c r="AT442" s="227" t="s">
        <v>167</v>
      </c>
      <c r="AU442" s="227" t="s">
        <v>88</v>
      </c>
      <c r="AY442" s="19" t="s">
        <v>164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9" t="s">
        <v>88</v>
      </c>
      <c r="BK442" s="228">
        <f>ROUND(I442*H442,2)</f>
        <v>0</v>
      </c>
      <c r="BL442" s="19" t="s">
        <v>311</v>
      </c>
      <c r="BM442" s="227" t="s">
        <v>1773</v>
      </c>
    </row>
    <row r="443" s="2" customFormat="1">
      <c r="A443" s="40"/>
      <c r="B443" s="41"/>
      <c r="C443" s="42"/>
      <c r="D443" s="229" t="s">
        <v>174</v>
      </c>
      <c r="E443" s="42"/>
      <c r="F443" s="230" t="s">
        <v>425</v>
      </c>
      <c r="G443" s="42"/>
      <c r="H443" s="42"/>
      <c r="I443" s="231"/>
      <c r="J443" s="42"/>
      <c r="K443" s="42"/>
      <c r="L443" s="46"/>
      <c r="M443" s="232"/>
      <c r="N443" s="23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174</v>
      </c>
      <c r="AU443" s="19" t="s">
        <v>88</v>
      </c>
    </row>
    <row r="444" s="2" customFormat="1" ht="49.05" customHeight="1">
      <c r="A444" s="40"/>
      <c r="B444" s="41"/>
      <c r="C444" s="216" t="s">
        <v>473</v>
      </c>
      <c r="D444" s="216" t="s">
        <v>167</v>
      </c>
      <c r="E444" s="217" t="s">
        <v>427</v>
      </c>
      <c r="F444" s="218" t="s">
        <v>428</v>
      </c>
      <c r="G444" s="219" t="s">
        <v>349</v>
      </c>
      <c r="H444" s="220">
        <v>1.244</v>
      </c>
      <c r="I444" s="221"/>
      <c r="J444" s="222">
        <f>ROUND(I444*H444,2)</f>
        <v>0</v>
      </c>
      <c r="K444" s="218" t="s">
        <v>171</v>
      </c>
      <c r="L444" s="46"/>
      <c r="M444" s="223" t="s">
        <v>19</v>
      </c>
      <c r="N444" s="224" t="s">
        <v>48</v>
      </c>
      <c r="O444" s="86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27" t="s">
        <v>311</v>
      </c>
      <c r="AT444" s="227" t="s">
        <v>167</v>
      </c>
      <c r="AU444" s="227" t="s">
        <v>88</v>
      </c>
      <c r="AY444" s="19" t="s">
        <v>164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9" t="s">
        <v>88</v>
      </c>
      <c r="BK444" s="228">
        <f>ROUND(I444*H444,2)</f>
        <v>0</v>
      </c>
      <c r="BL444" s="19" t="s">
        <v>311</v>
      </c>
      <c r="BM444" s="227" t="s">
        <v>1774</v>
      </c>
    </row>
    <row r="445" s="2" customFormat="1">
      <c r="A445" s="40"/>
      <c r="B445" s="41"/>
      <c r="C445" s="42"/>
      <c r="D445" s="229" t="s">
        <v>174</v>
      </c>
      <c r="E445" s="42"/>
      <c r="F445" s="230" t="s">
        <v>430</v>
      </c>
      <c r="G445" s="42"/>
      <c r="H445" s="42"/>
      <c r="I445" s="231"/>
      <c r="J445" s="42"/>
      <c r="K445" s="42"/>
      <c r="L445" s="46"/>
      <c r="M445" s="232"/>
      <c r="N445" s="23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174</v>
      </c>
      <c r="AU445" s="19" t="s">
        <v>88</v>
      </c>
    </row>
    <row r="446" s="12" customFormat="1" ht="22.8" customHeight="1">
      <c r="A446" s="12"/>
      <c r="B446" s="200"/>
      <c r="C446" s="201"/>
      <c r="D446" s="202" t="s">
        <v>75</v>
      </c>
      <c r="E446" s="214" t="s">
        <v>431</v>
      </c>
      <c r="F446" s="214" t="s">
        <v>432</v>
      </c>
      <c r="G446" s="201"/>
      <c r="H446" s="201"/>
      <c r="I446" s="204"/>
      <c r="J446" s="215">
        <f>BK446</f>
        <v>0</v>
      </c>
      <c r="K446" s="201"/>
      <c r="L446" s="206"/>
      <c r="M446" s="207"/>
      <c r="N446" s="208"/>
      <c r="O446" s="208"/>
      <c r="P446" s="209">
        <f>SUM(P447:P489)</f>
        <v>0</v>
      </c>
      <c r="Q446" s="208"/>
      <c r="R446" s="209">
        <f>SUM(R447:R489)</f>
        <v>0</v>
      </c>
      <c r="S446" s="208"/>
      <c r="T446" s="210">
        <f>SUM(T447:T489)</f>
        <v>11.724007999999998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1" t="s">
        <v>88</v>
      </c>
      <c r="AT446" s="212" t="s">
        <v>75</v>
      </c>
      <c r="AU446" s="212" t="s">
        <v>83</v>
      </c>
      <c r="AY446" s="211" t="s">
        <v>164</v>
      </c>
      <c r="BK446" s="213">
        <f>SUM(BK447:BK489)</f>
        <v>0</v>
      </c>
    </row>
    <row r="447" s="2" customFormat="1" ht="21.75" customHeight="1">
      <c r="A447" s="40"/>
      <c r="B447" s="41"/>
      <c r="C447" s="216" t="s">
        <v>480</v>
      </c>
      <c r="D447" s="216" t="s">
        <v>167</v>
      </c>
      <c r="E447" s="217" t="s">
        <v>1775</v>
      </c>
      <c r="F447" s="218" t="s">
        <v>1776</v>
      </c>
      <c r="G447" s="219" t="s">
        <v>170</v>
      </c>
      <c r="H447" s="220">
        <v>145.56700000000001</v>
      </c>
      <c r="I447" s="221"/>
      <c r="J447" s="222">
        <f>ROUND(I447*H447,2)</f>
        <v>0</v>
      </c>
      <c r="K447" s="218" t="s">
        <v>171</v>
      </c>
      <c r="L447" s="46"/>
      <c r="M447" s="223" t="s">
        <v>19</v>
      </c>
      <c r="N447" s="224" t="s">
        <v>48</v>
      </c>
      <c r="O447" s="86"/>
      <c r="P447" s="225">
        <f>O447*H447</f>
        <v>0</v>
      </c>
      <c r="Q447" s="225">
        <v>0</v>
      </c>
      <c r="R447" s="225">
        <f>Q447*H447</f>
        <v>0</v>
      </c>
      <c r="S447" s="225">
        <v>0.017999999999999999</v>
      </c>
      <c r="T447" s="226">
        <f>S447*H447</f>
        <v>2.620206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27" t="s">
        <v>311</v>
      </c>
      <c r="AT447" s="227" t="s">
        <v>167</v>
      </c>
      <c r="AU447" s="227" t="s">
        <v>88</v>
      </c>
      <c r="AY447" s="19" t="s">
        <v>164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9" t="s">
        <v>88</v>
      </c>
      <c r="BK447" s="228">
        <f>ROUND(I447*H447,2)</f>
        <v>0</v>
      </c>
      <c r="BL447" s="19" t="s">
        <v>311</v>
      </c>
      <c r="BM447" s="227" t="s">
        <v>1777</v>
      </c>
    </row>
    <row r="448" s="2" customFormat="1">
      <c r="A448" s="40"/>
      <c r="B448" s="41"/>
      <c r="C448" s="42"/>
      <c r="D448" s="229" t="s">
        <v>174</v>
      </c>
      <c r="E448" s="42"/>
      <c r="F448" s="230" t="s">
        <v>1778</v>
      </c>
      <c r="G448" s="42"/>
      <c r="H448" s="42"/>
      <c r="I448" s="231"/>
      <c r="J448" s="42"/>
      <c r="K448" s="42"/>
      <c r="L448" s="46"/>
      <c r="M448" s="232"/>
      <c r="N448" s="23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174</v>
      </c>
      <c r="AU448" s="19" t="s">
        <v>88</v>
      </c>
    </row>
    <row r="449" s="13" customFormat="1">
      <c r="A449" s="13"/>
      <c r="B449" s="234"/>
      <c r="C449" s="235"/>
      <c r="D449" s="236" t="s">
        <v>176</v>
      </c>
      <c r="E449" s="237" t="s">
        <v>19</v>
      </c>
      <c r="F449" s="238" t="s">
        <v>1660</v>
      </c>
      <c r="G449" s="235"/>
      <c r="H449" s="239">
        <v>19.350000000000001</v>
      </c>
      <c r="I449" s="240"/>
      <c r="J449" s="235"/>
      <c r="K449" s="235"/>
      <c r="L449" s="241"/>
      <c r="M449" s="242"/>
      <c r="N449" s="243"/>
      <c r="O449" s="243"/>
      <c r="P449" s="243"/>
      <c r="Q449" s="243"/>
      <c r="R449" s="243"/>
      <c r="S449" s="243"/>
      <c r="T449" s="24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5" t="s">
        <v>176</v>
      </c>
      <c r="AU449" s="245" t="s">
        <v>88</v>
      </c>
      <c r="AV449" s="13" t="s">
        <v>88</v>
      </c>
      <c r="AW449" s="13" t="s">
        <v>37</v>
      </c>
      <c r="AX449" s="13" t="s">
        <v>76</v>
      </c>
      <c r="AY449" s="245" t="s">
        <v>164</v>
      </c>
    </row>
    <row r="450" s="13" customFormat="1">
      <c r="A450" s="13"/>
      <c r="B450" s="234"/>
      <c r="C450" s="235"/>
      <c r="D450" s="236" t="s">
        <v>176</v>
      </c>
      <c r="E450" s="237" t="s">
        <v>19</v>
      </c>
      <c r="F450" s="238" t="s">
        <v>1661</v>
      </c>
      <c r="G450" s="235"/>
      <c r="H450" s="239">
        <v>29.068000000000001</v>
      </c>
      <c r="I450" s="240"/>
      <c r="J450" s="235"/>
      <c r="K450" s="235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176</v>
      </c>
      <c r="AU450" s="245" t="s">
        <v>88</v>
      </c>
      <c r="AV450" s="13" t="s">
        <v>88</v>
      </c>
      <c r="AW450" s="13" t="s">
        <v>37</v>
      </c>
      <c r="AX450" s="13" t="s">
        <v>76</v>
      </c>
      <c r="AY450" s="245" t="s">
        <v>164</v>
      </c>
    </row>
    <row r="451" s="13" customFormat="1">
      <c r="A451" s="13"/>
      <c r="B451" s="234"/>
      <c r="C451" s="235"/>
      <c r="D451" s="236" t="s">
        <v>176</v>
      </c>
      <c r="E451" s="237" t="s">
        <v>19</v>
      </c>
      <c r="F451" s="238" t="s">
        <v>1662</v>
      </c>
      <c r="G451" s="235"/>
      <c r="H451" s="239">
        <v>22.757999999999999</v>
      </c>
      <c r="I451" s="240"/>
      <c r="J451" s="235"/>
      <c r="K451" s="235"/>
      <c r="L451" s="241"/>
      <c r="M451" s="242"/>
      <c r="N451" s="243"/>
      <c r="O451" s="243"/>
      <c r="P451" s="243"/>
      <c r="Q451" s="243"/>
      <c r="R451" s="243"/>
      <c r="S451" s="243"/>
      <c r="T451" s="24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5" t="s">
        <v>176</v>
      </c>
      <c r="AU451" s="245" t="s">
        <v>88</v>
      </c>
      <c r="AV451" s="13" t="s">
        <v>88</v>
      </c>
      <c r="AW451" s="13" t="s">
        <v>37</v>
      </c>
      <c r="AX451" s="13" t="s">
        <v>76</v>
      </c>
      <c r="AY451" s="245" t="s">
        <v>164</v>
      </c>
    </row>
    <row r="452" s="13" customFormat="1">
      <c r="A452" s="13"/>
      <c r="B452" s="234"/>
      <c r="C452" s="235"/>
      <c r="D452" s="236" t="s">
        <v>176</v>
      </c>
      <c r="E452" s="237" t="s">
        <v>19</v>
      </c>
      <c r="F452" s="238" t="s">
        <v>1663</v>
      </c>
      <c r="G452" s="235"/>
      <c r="H452" s="239">
        <v>12.260999999999999</v>
      </c>
      <c r="I452" s="240"/>
      <c r="J452" s="235"/>
      <c r="K452" s="235"/>
      <c r="L452" s="241"/>
      <c r="M452" s="242"/>
      <c r="N452" s="243"/>
      <c r="O452" s="243"/>
      <c r="P452" s="243"/>
      <c r="Q452" s="243"/>
      <c r="R452" s="243"/>
      <c r="S452" s="243"/>
      <c r="T452" s="24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5" t="s">
        <v>176</v>
      </c>
      <c r="AU452" s="245" t="s">
        <v>88</v>
      </c>
      <c r="AV452" s="13" t="s">
        <v>88</v>
      </c>
      <c r="AW452" s="13" t="s">
        <v>37</v>
      </c>
      <c r="AX452" s="13" t="s">
        <v>76</v>
      </c>
      <c r="AY452" s="245" t="s">
        <v>164</v>
      </c>
    </row>
    <row r="453" s="13" customFormat="1">
      <c r="A453" s="13"/>
      <c r="B453" s="234"/>
      <c r="C453" s="235"/>
      <c r="D453" s="236" t="s">
        <v>176</v>
      </c>
      <c r="E453" s="237" t="s">
        <v>19</v>
      </c>
      <c r="F453" s="238" t="s">
        <v>1664</v>
      </c>
      <c r="G453" s="235"/>
      <c r="H453" s="239">
        <v>9.0399999999999991</v>
      </c>
      <c r="I453" s="240"/>
      <c r="J453" s="235"/>
      <c r="K453" s="235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176</v>
      </c>
      <c r="AU453" s="245" t="s">
        <v>88</v>
      </c>
      <c r="AV453" s="13" t="s">
        <v>88</v>
      </c>
      <c r="AW453" s="13" t="s">
        <v>37</v>
      </c>
      <c r="AX453" s="13" t="s">
        <v>76</v>
      </c>
      <c r="AY453" s="245" t="s">
        <v>164</v>
      </c>
    </row>
    <row r="454" s="13" customFormat="1">
      <c r="A454" s="13"/>
      <c r="B454" s="234"/>
      <c r="C454" s="235"/>
      <c r="D454" s="236" t="s">
        <v>176</v>
      </c>
      <c r="E454" s="237" t="s">
        <v>19</v>
      </c>
      <c r="F454" s="238" t="s">
        <v>1665</v>
      </c>
      <c r="G454" s="235"/>
      <c r="H454" s="239">
        <v>10.99</v>
      </c>
      <c r="I454" s="240"/>
      <c r="J454" s="235"/>
      <c r="K454" s="235"/>
      <c r="L454" s="241"/>
      <c r="M454" s="242"/>
      <c r="N454" s="243"/>
      <c r="O454" s="243"/>
      <c r="P454" s="243"/>
      <c r="Q454" s="243"/>
      <c r="R454" s="243"/>
      <c r="S454" s="243"/>
      <c r="T454" s="24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5" t="s">
        <v>176</v>
      </c>
      <c r="AU454" s="245" t="s">
        <v>88</v>
      </c>
      <c r="AV454" s="13" t="s">
        <v>88</v>
      </c>
      <c r="AW454" s="13" t="s">
        <v>37</v>
      </c>
      <c r="AX454" s="13" t="s">
        <v>76</v>
      </c>
      <c r="AY454" s="245" t="s">
        <v>164</v>
      </c>
    </row>
    <row r="455" s="13" customFormat="1">
      <c r="A455" s="13"/>
      <c r="B455" s="234"/>
      <c r="C455" s="235"/>
      <c r="D455" s="236" t="s">
        <v>176</v>
      </c>
      <c r="E455" s="237" t="s">
        <v>19</v>
      </c>
      <c r="F455" s="238" t="s">
        <v>1666</v>
      </c>
      <c r="G455" s="235"/>
      <c r="H455" s="239">
        <v>2.9159999999999999</v>
      </c>
      <c r="I455" s="240"/>
      <c r="J455" s="235"/>
      <c r="K455" s="235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176</v>
      </c>
      <c r="AU455" s="245" t="s">
        <v>88</v>
      </c>
      <c r="AV455" s="13" t="s">
        <v>88</v>
      </c>
      <c r="AW455" s="13" t="s">
        <v>37</v>
      </c>
      <c r="AX455" s="13" t="s">
        <v>76</v>
      </c>
      <c r="AY455" s="245" t="s">
        <v>164</v>
      </c>
    </row>
    <row r="456" s="13" customFormat="1">
      <c r="A456" s="13"/>
      <c r="B456" s="234"/>
      <c r="C456" s="235"/>
      <c r="D456" s="236" t="s">
        <v>176</v>
      </c>
      <c r="E456" s="237" t="s">
        <v>19</v>
      </c>
      <c r="F456" s="238" t="s">
        <v>1656</v>
      </c>
      <c r="G456" s="235"/>
      <c r="H456" s="239">
        <v>13.4</v>
      </c>
      <c r="I456" s="240"/>
      <c r="J456" s="235"/>
      <c r="K456" s="235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176</v>
      </c>
      <c r="AU456" s="245" t="s">
        <v>88</v>
      </c>
      <c r="AV456" s="13" t="s">
        <v>88</v>
      </c>
      <c r="AW456" s="13" t="s">
        <v>37</v>
      </c>
      <c r="AX456" s="13" t="s">
        <v>76</v>
      </c>
      <c r="AY456" s="245" t="s">
        <v>164</v>
      </c>
    </row>
    <row r="457" s="13" customFormat="1">
      <c r="A457" s="13"/>
      <c r="B457" s="234"/>
      <c r="C457" s="235"/>
      <c r="D457" s="236" t="s">
        <v>176</v>
      </c>
      <c r="E457" s="237" t="s">
        <v>19</v>
      </c>
      <c r="F457" s="238" t="s">
        <v>1657</v>
      </c>
      <c r="G457" s="235"/>
      <c r="H457" s="239">
        <v>15.481999999999999</v>
      </c>
      <c r="I457" s="240"/>
      <c r="J457" s="235"/>
      <c r="K457" s="235"/>
      <c r="L457" s="241"/>
      <c r="M457" s="242"/>
      <c r="N457" s="243"/>
      <c r="O457" s="243"/>
      <c r="P457" s="243"/>
      <c r="Q457" s="243"/>
      <c r="R457" s="243"/>
      <c r="S457" s="243"/>
      <c r="T457" s="24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5" t="s">
        <v>176</v>
      </c>
      <c r="AU457" s="245" t="s">
        <v>88</v>
      </c>
      <c r="AV457" s="13" t="s">
        <v>88</v>
      </c>
      <c r="AW457" s="13" t="s">
        <v>37</v>
      </c>
      <c r="AX457" s="13" t="s">
        <v>76</v>
      </c>
      <c r="AY457" s="245" t="s">
        <v>164</v>
      </c>
    </row>
    <row r="458" s="13" customFormat="1">
      <c r="A458" s="13"/>
      <c r="B458" s="234"/>
      <c r="C458" s="235"/>
      <c r="D458" s="236" t="s">
        <v>176</v>
      </c>
      <c r="E458" s="237" t="s">
        <v>19</v>
      </c>
      <c r="F458" s="238" t="s">
        <v>1658</v>
      </c>
      <c r="G458" s="235"/>
      <c r="H458" s="239">
        <v>10.302</v>
      </c>
      <c r="I458" s="240"/>
      <c r="J458" s="235"/>
      <c r="K458" s="235"/>
      <c r="L458" s="241"/>
      <c r="M458" s="242"/>
      <c r="N458" s="243"/>
      <c r="O458" s="243"/>
      <c r="P458" s="243"/>
      <c r="Q458" s="243"/>
      <c r="R458" s="243"/>
      <c r="S458" s="243"/>
      <c r="T458" s="24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5" t="s">
        <v>176</v>
      </c>
      <c r="AU458" s="245" t="s">
        <v>88</v>
      </c>
      <c r="AV458" s="13" t="s">
        <v>88</v>
      </c>
      <c r="AW458" s="13" t="s">
        <v>37</v>
      </c>
      <c r="AX458" s="13" t="s">
        <v>76</v>
      </c>
      <c r="AY458" s="245" t="s">
        <v>164</v>
      </c>
    </row>
    <row r="459" s="15" customFormat="1">
      <c r="A459" s="15"/>
      <c r="B459" s="256"/>
      <c r="C459" s="257"/>
      <c r="D459" s="236" t="s">
        <v>176</v>
      </c>
      <c r="E459" s="258" t="s">
        <v>19</v>
      </c>
      <c r="F459" s="259" t="s">
        <v>185</v>
      </c>
      <c r="G459" s="257"/>
      <c r="H459" s="260">
        <v>145.56700000000001</v>
      </c>
      <c r="I459" s="261"/>
      <c r="J459" s="257"/>
      <c r="K459" s="257"/>
      <c r="L459" s="262"/>
      <c r="M459" s="263"/>
      <c r="N459" s="264"/>
      <c r="O459" s="264"/>
      <c r="P459" s="264"/>
      <c r="Q459" s="264"/>
      <c r="R459" s="264"/>
      <c r="S459" s="264"/>
      <c r="T459" s="26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6" t="s">
        <v>176</v>
      </c>
      <c r="AU459" s="266" t="s">
        <v>88</v>
      </c>
      <c r="AV459" s="15" t="s">
        <v>172</v>
      </c>
      <c r="AW459" s="15" t="s">
        <v>37</v>
      </c>
      <c r="AX459" s="15" t="s">
        <v>83</v>
      </c>
      <c r="AY459" s="266" t="s">
        <v>164</v>
      </c>
    </row>
    <row r="460" s="2" customFormat="1" ht="33" customHeight="1">
      <c r="A460" s="40"/>
      <c r="B460" s="41"/>
      <c r="C460" s="216" t="s">
        <v>485</v>
      </c>
      <c r="D460" s="216" t="s">
        <v>167</v>
      </c>
      <c r="E460" s="217" t="s">
        <v>1779</v>
      </c>
      <c r="F460" s="218" t="s">
        <v>1780</v>
      </c>
      <c r="G460" s="219" t="s">
        <v>170</v>
      </c>
      <c r="H460" s="220">
        <v>145.56700000000001</v>
      </c>
      <c r="I460" s="221"/>
      <c r="J460" s="222">
        <f>ROUND(I460*H460,2)</f>
        <v>0</v>
      </c>
      <c r="K460" s="218" t="s">
        <v>171</v>
      </c>
      <c r="L460" s="46"/>
      <c r="M460" s="223" t="s">
        <v>19</v>
      </c>
      <c r="N460" s="224" t="s">
        <v>48</v>
      </c>
      <c r="O460" s="86"/>
      <c r="P460" s="225">
        <f>O460*H460</f>
        <v>0</v>
      </c>
      <c r="Q460" s="225">
        <v>0</v>
      </c>
      <c r="R460" s="225">
        <f>Q460*H460</f>
        <v>0</v>
      </c>
      <c r="S460" s="225">
        <v>0.029999999999999999</v>
      </c>
      <c r="T460" s="226">
        <f>S460*H460</f>
        <v>4.3670099999999996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27" t="s">
        <v>311</v>
      </c>
      <c r="AT460" s="227" t="s">
        <v>167</v>
      </c>
      <c r="AU460" s="227" t="s">
        <v>88</v>
      </c>
      <c r="AY460" s="19" t="s">
        <v>164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9" t="s">
        <v>88</v>
      </c>
      <c r="BK460" s="228">
        <f>ROUND(I460*H460,2)</f>
        <v>0</v>
      </c>
      <c r="BL460" s="19" t="s">
        <v>311</v>
      </c>
      <c r="BM460" s="227" t="s">
        <v>1781</v>
      </c>
    </row>
    <row r="461" s="2" customFormat="1">
      <c r="A461" s="40"/>
      <c r="B461" s="41"/>
      <c r="C461" s="42"/>
      <c r="D461" s="229" t="s">
        <v>174</v>
      </c>
      <c r="E461" s="42"/>
      <c r="F461" s="230" t="s">
        <v>1782</v>
      </c>
      <c r="G461" s="42"/>
      <c r="H461" s="42"/>
      <c r="I461" s="231"/>
      <c r="J461" s="42"/>
      <c r="K461" s="42"/>
      <c r="L461" s="46"/>
      <c r="M461" s="232"/>
      <c r="N461" s="23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174</v>
      </c>
      <c r="AU461" s="19" t="s">
        <v>88</v>
      </c>
    </row>
    <row r="462" s="13" customFormat="1">
      <c r="A462" s="13"/>
      <c r="B462" s="234"/>
      <c r="C462" s="235"/>
      <c r="D462" s="236" t="s">
        <v>176</v>
      </c>
      <c r="E462" s="237" t="s">
        <v>19</v>
      </c>
      <c r="F462" s="238" t="s">
        <v>1660</v>
      </c>
      <c r="G462" s="235"/>
      <c r="H462" s="239">
        <v>19.350000000000001</v>
      </c>
      <c r="I462" s="240"/>
      <c r="J462" s="235"/>
      <c r="K462" s="235"/>
      <c r="L462" s="241"/>
      <c r="M462" s="242"/>
      <c r="N462" s="243"/>
      <c r="O462" s="243"/>
      <c r="P462" s="243"/>
      <c r="Q462" s="243"/>
      <c r="R462" s="243"/>
      <c r="S462" s="243"/>
      <c r="T462" s="24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5" t="s">
        <v>176</v>
      </c>
      <c r="AU462" s="245" t="s">
        <v>88</v>
      </c>
      <c r="AV462" s="13" t="s">
        <v>88</v>
      </c>
      <c r="AW462" s="13" t="s">
        <v>37</v>
      </c>
      <c r="AX462" s="13" t="s">
        <v>76</v>
      </c>
      <c r="AY462" s="245" t="s">
        <v>164</v>
      </c>
    </row>
    <row r="463" s="13" customFormat="1">
      <c r="A463" s="13"/>
      <c r="B463" s="234"/>
      <c r="C463" s="235"/>
      <c r="D463" s="236" t="s">
        <v>176</v>
      </c>
      <c r="E463" s="237" t="s">
        <v>19</v>
      </c>
      <c r="F463" s="238" t="s">
        <v>1661</v>
      </c>
      <c r="G463" s="235"/>
      <c r="H463" s="239">
        <v>29.068000000000001</v>
      </c>
      <c r="I463" s="240"/>
      <c r="J463" s="235"/>
      <c r="K463" s="235"/>
      <c r="L463" s="241"/>
      <c r="M463" s="242"/>
      <c r="N463" s="243"/>
      <c r="O463" s="243"/>
      <c r="P463" s="243"/>
      <c r="Q463" s="243"/>
      <c r="R463" s="243"/>
      <c r="S463" s="243"/>
      <c r="T463" s="24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5" t="s">
        <v>176</v>
      </c>
      <c r="AU463" s="245" t="s">
        <v>88</v>
      </c>
      <c r="AV463" s="13" t="s">
        <v>88</v>
      </c>
      <c r="AW463" s="13" t="s">
        <v>37</v>
      </c>
      <c r="AX463" s="13" t="s">
        <v>76</v>
      </c>
      <c r="AY463" s="245" t="s">
        <v>164</v>
      </c>
    </row>
    <row r="464" s="13" customFormat="1">
      <c r="A464" s="13"/>
      <c r="B464" s="234"/>
      <c r="C464" s="235"/>
      <c r="D464" s="236" t="s">
        <v>176</v>
      </c>
      <c r="E464" s="237" t="s">
        <v>19</v>
      </c>
      <c r="F464" s="238" t="s">
        <v>1662</v>
      </c>
      <c r="G464" s="235"/>
      <c r="H464" s="239">
        <v>22.757999999999999</v>
      </c>
      <c r="I464" s="240"/>
      <c r="J464" s="235"/>
      <c r="K464" s="235"/>
      <c r="L464" s="241"/>
      <c r="M464" s="242"/>
      <c r="N464" s="243"/>
      <c r="O464" s="243"/>
      <c r="P464" s="243"/>
      <c r="Q464" s="243"/>
      <c r="R464" s="243"/>
      <c r="S464" s="243"/>
      <c r="T464" s="24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5" t="s">
        <v>176</v>
      </c>
      <c r="AU464" s="245" t="s">
        <v>88</v>
      </c>
      <c r="AV464" s="13" t="s">
        <v>88</v>
      </c>
      <c r="AW464" s="13" t="s">
        <v>37</v>
      </c>
      <c r="AX464" s="13" t="s">
        <v>76</v>
      </c>
      <c r="AY464" s="245" t="s">
        <v>164</v>
      </c>
    </row>
    <row r="465" s="13" customFormat="1">
      <c r="A465" s="13"/>
      <c r="B465" s="234"/>
      <c r="C465" s="235"/>
      <c r="D465" s="236" t="s">
        <v>176</v>
      </c>
      <c r="E465" s="237" t="s">
        <v>19</v>
      </c>
      <c r="F465" s="238" t="s">
        <v>1663</v>
      </c>
      <c r="G465" s="235"/>
      <c r="H465" s="239">
        <v>12.260999999999999</v>
      </c>
      <c r="I465" s="240"/>
      <c r="J465" s="235"/>
      <c r="K465" s="235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176</v>
      </c>
      <c r="AU465" s="245" t="s">
        <v>88</v>
      </c>
      <c r="AV465" s="13" t="s">
        <v>88</v>
      </c>
      <c r="AW465" s="13" t="s">
        <v>37</v>
      </c>
      <c r="AX465" s="13" t="s">
        <v>76</v>
      </c>
      <c r="AY465" s="245" t="s">
        <v>164</v>
      </c>
    </row>
    <row r="466" s="13" customFormat="1">
      <c r="A466" s="13"/>
      <c r="B466" s="234"/>
      <c r="C466" s="235"/>
      <c r="D466" s="236" t="s">
        <v>176</v>
      </c>
      <c r="E466" s="237" t="s">
        <v>19</v>
      </c>
      <c r="F466" s="238" t="s">
        <v>1664</v>
      </c>
      <c r="G466" s="235"/>
      <c r="H466" s="239">
        <v>9.0399999999999991</v>
      </c>
      <c r="I466" s="240"/>
      <c r="J466" s="235"/>
      <c r="K466" s="235"/>
      <c r="L466" s="241"/>
      <c r="M466" s="242"/>
      <c r="N466" s="243"/>
      <c r="O466" s="243"/>
      <c r="P466" s="243"/>
      <c r="Q466" s="243"/>
      <c r="R466" s="243"/>
      <c r="S466" s="243"/>
      <c r="T466" s="24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5" t="s">
        <v>176</v>
      </c>
      <c r="AU466" s="245" t="s">
        <v>88</v>
      </c>
      <c r="AV466" s="13" t="s">
        <v>88</v>
      </c>
      <c r="AW466" s="13" t="s">
        <v>37</v>
      </c>
      <c r="AX466" s="13" t="s">
        <v>76</v>
      </c>
      <c r="AY466" s="245" t="s">
        <v>164</v>
      </c>
    </row>
    <row r="467" s="13" customFormat="1">
      <c r="A467" s="13"/>
      <c r="B467" s="234"/>
      <c r="C467" s="235"/>
      <c r="D467" s="236" t="s">
        <v>176</v>
      </c>
      <c r="E467" s="237" t="s">
        <v>19</v>
      </c>
      <c r="F467" s="238" t="s">
        <v>1665</v>
      </c>
      <c r="G467" s="235"/>
      <c r="H467" s="239">
        <v>10.99</v>
      </c>
      <c r="I467" s="240"/>
      <c r="J467" s="235"/>
      <c r="K467" s="235"/>
      <c r="L467" s="241"/>
      <c r="M467" s="242"/>
      <c r="N467" s="243"/>
      <c r="O467" s="243"/>
      <c r="P467" s="243"/>
      <c r="Q467" s="243"/>
      <c r="R467" s="243"/>
      <c r="S467" s="243"/>
      <c r="T467" s="24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5" t="s">
        <v>176</v>
      </c>
      <c r="AU467" s="245" t="s">
        <v>88</v>
      </c>
      <c r="AV467" s="13" t="s">
        <v>88</v>
      </c>
      <c r="AW467" s="13" t="s">
        <v>37</v>
      </c>
      <c r="AX467" s="13" t="s">
        <v>76</v>
      </c>
      <c r="AY467" s="245" t="s">
        <v>164</v>
      </c>
    </row>
    <row r="468" s="13" customFormat="1">
      <c r="A468" s="13"/>
      <c r="B468" s="234"/>
      <c r="C468" s="235"/>
      <c r="D468" s="236" t="s">
        <v>176</v>
      </c>
      <c r="E468" s="237" t="s">
        <v>19</v>
      </c>
      <c r="F468" s="238" t="s">
        <v>1666</v>
      </c>
      <c r="G468" s="235"/>
      <c r="H468" s="239">
        <v>2.9159999999999999</v>
      </c>
      <c r="I468" s="240"/>
      <c r="J468" s="235"/>
      <c r="K468" s="235"/>
      <c r="L468" s="241"/>
      <c r="M468" s="242"/>
      <c r="N468" s="243"/>
      <c r="O468" s="243"/>
      <c r="P468" s="243"/>
      <c r="Q468" s="243"/>
      <c r="R468" s="243"/>
      <c r="S468" s="243"/>
      <c r="T468" s="24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5" t="s">
        <v>176</v>
      </c>
      <c r="AU468" s="245" t="s">
        <v>88</v>
      </c>
      <c r="AV468" s="13" t="s">
        <v>88</v>
      </c>
      <c r="AW468" s="13" t="s">
        <v>37</v>
      </c>
      <c r="AX468" s="13" t="s">
        <v>76</v>
      </c>
      <c r="AY468" s="245" t="s">
        <v>164</v>
      </c>
    </row>
    <row r="469" s="13" customFormat="1">
      <c r="A469" s="13"/>
      <c r="B469" s="234"/>
      <c r="C469" s="235"/>
      <c r="D469" s="236" t="s">
        <v>176</v>
      </c>
      <c r="E469" s="237" t="s">
        <v>19</v>
      </c>
      <c r="F469" s="238" t="s">
        <v>1656</v>
      </c>
      <c r="G469" s="235"/>
      <c r="H469" s="239">
        <v>13.4</v>
      </c>
      <c r="I469" s="240"/>
      <c r="J469" s="235"/>
      <c r="K469" s="235"/>
      <c r="L469" s="241"/>
      <c r="M469" s="242"/>
      <c r="N469" s="243"/>
      <c r="O469" s="243"/>
      <c r="P469" s="243"/>
      <c r="Q469" s="243"/>
      <c r="R469" s="243"/>
      <c r="S469" s="243"/>
      <c r="T469" s="24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5" t="s">
        <v>176</v>
      </c>
      <c r="AU469" s="245" t="s">
        <v>88</v>
      </c>
      <c r="AV469" s="13" t="s">
        <v>88</v>
      </c>
      <c r="AW469" s="13" t="s">
        <v>37</v>
      </c>
      <c r="AX469" s="13" t="s">
        <v>76</v>
      </c>
      <c r="AY469" s="245" t="s">
        <v>164</v>
      </c>
    </row>
    <row r="470" s="13" customFormat="1">
      <c r="A470" s="13"/>
      <c r="B470" s="234"/>
      <c r="C470" s="235"/>
      <c r="D470" s="236" t="s">
        <v>176</v>
      </c>
      <c r="E470" s="237" t="s">
        <v>19</v>
      </c>
      <c r="F470" s="238" t="s">
        <v>1657</v>
      </c>
      <c r="G470" s="235"/>
      <c r="H470" s="239">
        <v>15.481999999999999</v>
      </c>
      <c r="I470" s="240"/>
      <c r="J470" s="235"/>
      <c r="K470" s="235"/>
      <c r="L470" s="241"/>
      <c r="M470" s="242"/>
      <c r="N470" s="243"/>
      <c r="O470" s="243"/>
      <c r="P470" s="243"/>
      <c r="Q470" s="243"/>
      <c r="R470" s="243"/>
      <c r="S470" s="243"/>
      <c r="T470" s="24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5" t="s">
        <v>176</v>
      </c>
      <c r="AU470" s="245" t="s">
        <v>88</v>
      </c>
      <c r="AV470" s="13" t="s">
        <v>88</v>
      </c>
      <c r="AW470" s="13" t="s">
        <v>37</v>
      </c>
      <c r="AX470" s="13" t="s">
        <v>76</v>
      </c>
      <c r="AY470" s="245" t="s">
        <v>164</v>
      </c>
    </row>
    <row r="471" s="13" customFormat="1">
      <c r="A471" s="13"/>
      <c r="B471" s="234"/>
      <c r="C471" s="235"/>
      <c r="D471" s="236" t="s">
        <v>176</v>
      </c>
      <c r="E471" s="237" t="s">
        <v>19</v>
      </c>
      <c r="F471" s="238" t="s">
        <v>1658</v>
      </c>
      <c r="G471" s="235"/>
      <c r="H471" s="239">
        <v>10.302</v>
      </c>
      <c r="I471" s="240"/>
      <c r="J471" s="235"/>
      <c r="K471" s="235"/>
      <c r="L471" s="241"/>
      <c r="M471" s="242"/>
      <c r="N471" s="243"/>
      <c r="O471" s="243"/>
      <c r="P471" s="243"/>
      <c r="Q471" s="243"/>
      <c r="R471" s="243"/>
      <c r="S471" s="243"/>
      <c r="T471" s="24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176</v>
      </c>
      <c r="AU471" s="245" t="s">
        <v>88</v>
      </c>
      <c r="AV471" s="13" t="s">
        <v>88</v>
      </c>
      <c r="AW471" s="13" t="s">
        <v>37</v>
      </c>
      <c r="AX471" s="13" t="s">
        <v>76</v>
      </c>
      <c r="AY471" s="245" t="s">
        <v>164</v>
      </c>
    </row>
    <row r="472" s="15" customFormat="1">
      <c r="A472" s="15"/>
      <c r="B472" s="256"/>
      <c r="C472" s="257"/>
      <c r="D472" s="236" t="s">
        <v>176</v>
      </c>
      <c r="E472" s="258" t="s">
        <v>19</v>
      </c>
      <c r="F472" s="259" t="s">
        <v>185</v>
      </c>
      <c r="G472" s="257"/>
      <c r="H472" s="260">
        <v>145.56700000000001</v>
      </c>
      <c r="I472" s="261"/>
      <c r="J472" s="257"/>
      <c r="K472" s="257"/>
      <c r="L472" s="262"/>
      <c r="M472" s="263"/>
      <c r="N472" s="264"/>
      <c r="O472" s="264"/>
      <c r="P472" s="264"/>
      <c r="Q472" s="264"/>
      <c r="R472" s="264"/>
      <c r="S472" s="264"/>
      <c r="T472" s="26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6" t="s">
        <v>176</v>
      </c>
      <c r="AU472" s="266" t="s">
        <v>88</v>
      </c>
      <c r="AV472" s="15" t="s">
        <v>172</v>
      </c>
      <c r="AW472" s="15" t="s">
        <v>37</v>
      </c>
      <c r="AX472" s="15" t="s">
        <v>83</v>
      </c>
      <c r="AY472" s="266" t="s">
        <v>164</v>
      </c>
    </row>
    <row r="473" s="2" customFormat="1" ht="33" customHeight="1">
      <c r="A473" s="40"/>
      <c r="B473" s="41"/>
      <c r="C473" s="216" t="s">
        <v>492</v>
      </c>
      <c r="D473" s="216" t="s">
        <v>167</v>
      </c>
      <c r="E473" s="217" t="s">
        <v>1783</v>
      </c>
      <c r="F473" s="218" t="s">
        <v>1784</v>
      </c>
      <c r="G473" s="219" t="s">
        <v>170</v>
      </c>
      <c r="H473" s="220">
        <v>36.768000000000001</v>
      </c>
      <c r="I473" s="221"/>
      <c r="J473" s="222">
        <f>ROUND(I473*H473,2)</f>
        <v>0</v>
      </c>
      <c r="K473" s="218" t="s">
        <v>171</v>
      </c>
      <c r="L473" s="46"/>
      <c r="M473" s="223" t="s">
        <v>19</v>
      </c>
      <c r="N473" s="224" t="s">
        <v>48</v>
      </c>
      <c r="O473" s="86"/>
      <c r="P473" s="225">
        <f>O473*H473</f>
        <v>0</v>
      </c>
      <c r="Q473" s="225">
        <v>0</v>
      </c>
      <c r="R473" s="225">
        <f>Q473*H473</f>
        <v>0</v>
      </c>
      <c r="S473" s="225">
        <v>0.014</v>
      </c>
      <c r="T473" s="226">
        <f>S473*H473</f>
        <v>0.51475199999999999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27" t="s">
        <v>311</v>
      </c>
      <c r="AT473" s="227" t="s">
        <v>167</v>
      </c>
      <c r="AU473" s="227" t="s">
        <v>88</v>
      </c>
      <c r="AY473" s="19" t="s">
        <v>164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9" t="s">
        <v>88</v>
      </c>
      <c r="BK473" s="228">
        <f>ROUND(I473*H473,2)</f>
        <v>0</v>
      </c>
      <c r="BL473" s="19" t="s">
        <v>311</v>
      </c>
      <c r="BM473" s="227" t="s">
        <v>1785</v>
      </c>
    </row>
    <row r="474" s="2" customFormat="1">
      <c r="A474" s="40"/>
      <c r="B474" s="41"/>
      <c r="C474" s="42"/>
      <c r="D474" s="229" t="s">
        <v>174</v>
      </c>
      <c r="E474" s="42"/>
      <c r="F474" s="230" t="s">
        <v>1786</v>
      </c>
      <c r="G474" s="42"/>
      <c r="H474" s="42"/>
      <c r="I474" s="231"/>
      <c r="J474" s="42"/>
      <c r="K474" s="42"/>
      <c r="L474" s="46"/>
      <c r="M474" s="232"/>
      <c r="N474" s="23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174</v>
      </c>
      <c r="AU474" s="19" t="s">
        <v>88</v>
      </c>
    </row>
    <row r="475" s="14" customFormat="1">
      <c r="A475" s="14"/>
      <c r="B475" s="246"/>
      <c r="C475" s="247"/>
      <c r="D475" s="236" t="s">
        <v>176</v>
      </c>
      <c r="E475" s="248" t="s">
        <v>19</v>
      </c>
      <c r="F475" s="249" t="s">
        <v>1787</v>
      </c>
      <c r="G475" s="247"/>
      <c r="H475" s="248" t="s">
        <v>19</v>
      </c>
      <c r="I475" s="250"/>
      <c r="J475" s="247"/>
      <c r="K475" s="247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176</v>
      </c>
      <c r="AU475" s="255" t="s">
        <v>88</v>
      </c>
      <c r="AV475" s="14" t="s">
        <v>83</v>
      </c>
      <c r="AW475" s="14" t="s">
        <v>37</v>
      </c>
      <c r="AX475" s="14" t="s">
        <v>76</v>
      </c>
      <c r="AY475" s="255" t="s">
        <v>164</v>
      </c>
    </row>
    <row r="476" s="13" customFormat="1">
      <c r="A476" s="13"/>
      <c r="B476" s="234"/>
      <c r="C476" s="235"/>
      <c r="D476" s="236" t="s">
        <v>176</v>
      </c>
      <c r="E476" s="237" t="s">
        <v>19</v>
      </c>
      <c r="F476" s="238" t="s">
        <v>1744</v>
      </c>
      <c r="G476" s="235"/>
      <c r="H476" s="239">
        <v>15.007999999999999</v>
      </c>
      <c r="I476" s="240"/>
      <c r="J476" s="235"/>
      <c r="K476" s="235"/>
      <c r="L476" s="241"/>
      <c r="M476" s="242"/>
      <c r="N476" s="243"/>
      <c r="O476" s="243"/>
      <c r="P476" s="243"/>
      <c r="Q476" s="243"/>
      <c r="R476" s="243"/>
      <c r="S476" s="243"/>
      <c r="T476" s="24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5" t="s">
        <v>176</v>
      </c>
      <c r="AU476" s="245" t="s">
        <v>88</v>
      </c>
      <c r="AV476" s="13" t="s">
        <v>88</v>
      </c>
      <c r="AW476" s="13" t="s">
        <v>37</v>
      </c>
      <c r="AX476" s="13" t="s">
        <v>76</v>
      </c>
      <c r="AY476" s="245" t="s">
        <v>164</v>
      </c>
    </row>
    <row r="477" s="13" customFormat="1">
      <c r="A477" s="13"/>
      <c r="B477" s="234"/>
      <c r="C477" s="235"/>
      <c r="D477" s="236" t="s">
        <v>176</v>
      </c>
      <c r="E477" s="237" t="s">
        <v>19</v>
      </c>
      <c r="F477" s="238" t="s">
        <v>1745</v>
      </c>
      <c r="G477" s="235"/>
      <c r="H477" s="239">
        <v>6.9119999999999999</v>
      </c>
      <c r="I477" s="240"/>
      <c r="J477" s="235"/>
      <c r="K477" s="235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176</v>
      </c>
      <c r="AU477" s="245" t="s">
        <v>88</v>
      </c>
      <c r="AV477" s="13" t="s">
        <v>88</v>
      </c>
      <c r="AW477" s="13" t="s">
        <v>37</v>
      </c>
      <c r="AX477" s="13" t="s">
        <v>76</v>
      </c>
      <c r="AY477" s="245" t="s">
        <v>164</v>
      </c>
    </row>
    <row r="478" s="13" customFormat="1">
      <c r="A478" s="13"/>
      <c r="B478" s="234"/>
      <c r="C478" s="235"/>
      <c r="D478" s="236" t="s">
        <v>176</v>
      </c>
      <c r="E478" s="237" t="s">
        <v>19</v>
      </c>
      <c r="F478" s="238" t="s">
        <v>1746</v>
      </c>
      <c r="G478" s="235"/>
      <c r="H478" s="239">
        <v>14.848000000000001</v>
      </c>
      <c r="I478" s="240"/>
      <c r="J478" s="235"/>
      <c r="K478" s="235"/>
      <c r="L478" s="241"/>
      <c r="M478" s="242"/>
      <c r="N478" s="243"/>
      <c r="O478" s="243"/>
      <c r="P478" s="243"/>
      <c r="Q478" s="243"/>
      <c r="R478" s="243"/>
      <c r="S478" s="243"/>
      <c r="T478" s="24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5" t="s">
        <v>176</v>
      </c>
      <c r="AU478" s="245" t="s">
        <v>88</v>
      </c>
      <c r="AV478" s="13" t="s">
        <v>88</v>
      </c>
      <c r="AW478" s="13" t="s">
        <v>37</v>
      </c>
      <c r="AX478" s="13" t="s">
        <v>76</v>
      </c>
      <c r="AY478" s="245" t="s">
        <v>164</v>
      </c>
    </row>
    <row r="479" s="15" customFormat="1">
      <c r="A479" s="15"/>
      <c r="B479" s="256"/>
      <c r="C479" s="257"/>
      <c r="D479" s="236" t="s">
        <v>176</v>
      </c>
      <c r="E479" s="258" t="s">
        <v>19</v>
      </c>
      <c r="F479" s="259" t="s">
        <v>185</v>
      </c>
      <c r="G479" s="257"/>
      <c r="H479" s="260">
        <v>36.768000000000001</v>
      </c>
      <c r="I479" s="261"/>
      <c r="J479" s="257"/>
      <c r="K479" s="257"/>
      <c r="L479" s="262"/>
      <c r="M479" s="263"/>
      <c r="N479" s="264"/>
      <c r="O479" s="264"/>
      <c r="P479" s="264"/>
      <c r="Q479" s="264"/>
      <c r="R479" s="264"/>
      <c r="S479" s="264"/>
      <c r="T479" s="26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6" t="s">
        <v>176</v>
      </c>
      <c r="AU479" s="266" t="s">
        <v>88</v>
      </c>
      <c r="AV479" s="15" t="s">
        <v>172</v>
      </c>
      <c r="AW479" s="15" t="s">
        <v>37</v>
      </c>
      <c r="AX479" s="15" t="s">
        <v>83</v>
      </c>
      <c r="AY479" s="266" t="s">
        <v>164</v>
      </c>
    </row>
    <row r="480" s="2" customFormat="1" ht="33" customHeight="1">
      <c r="A480" s="40"/>
      <c r="B480" s="41"/>
      <c r="C480" s="216" t="s">
        <v>498</v>
      </c>
      <c r="D480" s="216" t="s">
        <v>167</v>
      </c>
      <c r="E480" s="217" t="s">
        <v>1788</v>
      </c>
      <c r="F480" s="218" t="s">
        <v>1789</v>
      </c>
      <c r="G480" s="219" t="s">
        <v>170</v>
      </c>
      <c r="H480" s="220">
        <v>105.551</v>
      </c>
      <c r="I480" s="221"/>
      <c r="J480" s="222">
        <f>ROUND(I480*H480,2)</f>
        <v>0</v>
      </c>
      <c r="K480" s="218" t="s">
        <v>171</v>
      </c>
      <c r="L480" s="46"/>
      <c r="M480" s="223" t="s">
        <v>19</v>
      </c>
      <c r="N480" s="224" t="s">
        <v>48</v>
      </c>
      <c r="O480" s="86"/>
      <c r="P480" s="225">
        <f>O480*H480</f>
        <v>0</v>
      </c>
      <c r="Q480" s="225">
        <v>0</v>
      </c>
      <c r="R480" s="225">
        <f>Q480*H480</f>
        <v>0</v>
      </c>
      <c r="S480" s="225">
        <v>0.040000000000000001</v>
      </c>
      <c r="T480" s="226">
        <f>S480*H480</f>
        <v>4.2220399999999998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7" t="s">
        <v>311</v>
      </c>
      <c r="AT480" s="227" t="s">
        <v>167</v>
      </c>
      <c r="AU480" s="227" t="s">
        <v>88</v>
      </c>
      <c r="AY480" s="19" t="s">
        <v>164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9" t="s">
        <v>88</v>
      </c>
      <c r="BK480" s="228">
        <f>ROUND(I480*H480,2)</f>
        <v>0</v>
      </c>
      <c r="BL480" s="19" t="s">
        <v>311</v>
      </c>
      <c r="BM480" s="227" t="s">
        <v>1790</v>
      </c>
    </row>
    <row r="481" s="2" customFormat="1">
      <c r="A481" s="40"/>
      <c r="B481" s="41"/>
      <c r="C481" s="42"/>
      <c r="D481" s="229" t="s">
        <v>174</v>
      </c>
      <c r="E481" s="42"/>
      <c r="F481" s="230" t="s">
        <v>1791</v>
      </c>
      <c r="G481" s="42"/>
      <c r="H481" s="42"/>
      <c r="I481" s="231"/>
      <c r="J481" s="42"/>
      <c r="K481" s="42"/>
      <c r="L481" s="46"/>
      <c r="M481" s="232"/>
      <c r="N481" s="23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174</v>
      </c>
      <c r="AU481" s="19" t="s">
        <v>88</v>
      </c>
    </row>
    <row r="482" s="13" customFormat="1">
      <c r="A482" s="13"/>
      <c r="B482" s="234"/>
      <c r="C482" s="235"/>
      <c r="D482" s="236" t="s">
        <v>176</v>
      </c>
      <c r="E482" s="237" t="s">
        <v>19</v>
      </c>
      <c r="F482" s="238" t="s">
        <v>1757</v>
      </c>
      <c r="G482" s="235"/>
      <c r="H482" s="239">
        <v>19.199999999999999</v>
      </c>
      <c r="I482" s="240"/>
      <c r="J482" s="235"/>
      <c r="K482" s="235"/>
      <c r="L482" s="241"/>
      <c r="M482" s="242"/>
      <c r="N482" s="243"/>
      <c r="O482" s="243"/>
      <c r="P482" s="243"/>
      <c r="Q482" s="243"/>
      <c r="R482" s="243"/>
      <c r="S482" s="243"/>
      <c r="T482" s="24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176</v>
      </c>
      <c r="AU482" s="245" t="s">
        <v>88</v>
      </c>
      <c r="AV482" s="13" t="s">
        <v>88</v>
      </c>
      <c r="AW482" s="13" t="s">
        <v>37</v>
      </c>
      <c r="AX482" s="13" t="s">
        <v>76</v>
      </c>
      <c r="AY482" s="245" t="s">
        <v>164</v>
      </c>
    </row>
    <row r="483" s="13" customFormat="1">
      <c r="A483" s="13"/>
      <c r="B483" s="234"/>
      <c r="C483" s="235"/>
      <c r="D483" s="236" t="s">
        <v>176</v>
      </c>
      <c r="E483" s="237" t="s">
        <v>19</v>
      </c>
      <c r="F483" s="238" t="s">
        <v>1758</v>
      </c>
      <c r="G483" s="235"/>
      <c r="H483" s="239">
        <v>30.451000000000001</v>
      </c>
      <c r="I483" s="240"/>
      <c r="J483" s="235"/>
      <c r="K483" s="235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176</v>
      </c>
      <c r="AU483" s="245" t="s">
        <v>88</v>
      </c>
      <c r="AV483" s="13" t="s">
        <v>88</v>
      </c>
      <c r="AW483" s="13" t="s">
        <v>37</v>
      </c>
      <c r="AX483" s="13" t="s">
        <v>76</v>
      </c>
      <c r="AY483" s="245" t="s">
        <v>164</v>
      </c>
    </row>
    <row r="484" s="13" customFormat="1">
      <c r="A484" s="13"/>
      <c r="B484" s="234"/>
      <c r="C484" s="235"/>
      <c r="D484" s="236" t="s">
        <v>176</v>
      </c>
      <c r="E484" s="237" t="s">
        <v>19</v>
      </c>
      <c r="F484" s="238" t="s">
        <v>1759</v>
      </c>
      <c r="G484" s="235"/>
      <c r="H484" s="239">
        <v>22.440000000000001</v>
      </c>
      <c r="I484" s="240"/>
      <c r="J484" s="235"/>
      <c r="K484" s="235"/>
      <c r="L484" s="241"/>
      <c r="M484" s="242"/>
      <c r="N484" s="243"/>
      <c r="O484" s="243"/>
      <c r="P484" s="243"/>
      <c r="Q484" s="243"/>
      <c r="R484" s="243"/>
      <c r="S484" s="243"/>
      <c r="T484" s="24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5" t="s">
        <v>176</v>
      </c>
      <c r="AU484" s="245" t="s">
        <v>88</v>
      </c>
      <c r="AV484" s="13" t="s">
        <v>88</v>
      </c>
      <c r="AW484" s="13" t="s">
        <v>37</v>
      </c>
      <c r="AX484" s="13" t="s">
        <v>76</v>
      </c>
      <c r="AY484" s="245" t="s">
        <v>164</v>
      </c>
    </row>
    <row r="485" s="13" customFormat="1">
      <c r="A485" s="13"/>
      <c r="B485" s="234"/>
      <c r="C485" s="235"/>
      <c r="D485" s="236" t="s">
        <v>176</v>
      </c>
      <c r="E485" s="237" t="s">
        <v>19</v>
      </c>
      <c r="F485" s="238" t="s">
        <v>1760</v>
      </c>
      <c r="G485" s="235"/>
      <c r="H485" s="239">
        <v>11.07</v>
      </c>
      <c r="I485" s="240"/>
      <c r="J485" s="235"/>
      <c r="K485" s="235"/>
      <c r="L485" s="241"/>
      <c r="M485" s="242"/>
      <c r="N485" s="243"/>
      <c r="O485" s="243"/>
      <c r="P485" s="243"/>
      <c r="Q485" s="243"/>
      <c r="R485" s="243"/>
      <c r="S485" s="243"/>
      <c r="T485" s="24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5" t="s">
        <v>176</v>
      </c>
      <c r="AU485" s="245" t="s">
        <v>88</v>
      </c>
      <c r="AV485" s="13" t="s">
        <v>88</v>
      </c>
      <c r="AW485" s="13" t="s">
        <v>37</v>
      </c>
      <c r="AX485" s="13" t="s">
        <v>76</v>
      </c>
      <c r="AY485" s="245" t="s">
        <v>164</v>
      </c>
    </row>
    <row r="486" s="13" customFormat="1">
      <c r="A486" s="13"/>
      <c r="B486" s="234"/>
      <c r="C486" s="235"/>
      <c r="D486" s="236" t="s">
        <v>176</v>
      </c>
      <c r="E486" s="237" t="s">
        <v>19</v>
      </c>
      <c r="F486" s="238" t="s">
        <v>1761</v>
      </c>
      <c r="G486" s="235"/>
      <c r="H486" s="239">
        <v>8.6600000000000001</v>
      </c>
      <c r="I486" s="240"/>
      <c r="J486" s="235"/>
      <c r="K486" s="235"/>
      <c r="L486" s="241"/>
      <c r="M486" s="242"/>
      <c r="N486" s="243"/>
      <c r="O486" s="243"/>
      <c r="P486" s="243"/>
      <c r="Q486" s="243"/>
      <c r="R486" s="243"/>
      <c r="S486" s="243"/>
      <c r="T486" s="24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5" t="s">
        <v>176</v>
      </c>
      <c r="AU486" s="245" t="s">
        <v>88</v>
      </c>
      <c r="AV486" s="13" t="s">
        <v>88</v>
      </c>
      <c r="AW486" s="13" t="s">
        <v>37</v>
      </c>
      <c r="AX486" s="13" t="s">
        <v>76</v>
      </c>
      <c r="AY486" s="245" t="s">
        <v>164</v>
      </c>
    </row>
    <row r="487" s="13" customFormat="1">
      <c r="A487" s="13"/>
      <c r="B487" s="234"/>
      <c r="C487" s="235"/>
      <c r="D487" s="236" t="s">
        <v>176</v>
      </c>
      <c r="E487" s="237" t="s">
        <v>19</v>
      </c>
      <c r="F487" s="238" t="s">
        <v>1762</v>
      </c>
      <c r="G487" s="235"/>
      <c r="H487" s="239">
        <v>10.593999999999999</v>
      </c>
      <c r="I487" s="240"/>
      <c r="J487" s="235"/>
      <c r="K487" s="235"/>
      <c r="L487" s="241"/>
      <c r="M487" s="242"/>
      <c r="N487" s="243"/>
      <c r="O487" s="243"/>
      <c r="P487" s="243"/>
      <c r="Q487" s="243"/>
      <c r="R487" s="243"/>
      <c r="S487" s="243"/>
      <c r="T487" s="24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5" t="s">
        <v>176</v>
      </c>
      <c r="AU487" s="245" t="s">
        <v>88</v>
      </c>
      <c r="AV487" s="13" t="s">
        <v>88</v>
      </c>
      <c r="AW487" s="13" t="s">
        <v>37</v>
      </c>
      <c r="AX487" s="13" t="s">
        <v>76</v>
      </c>
      <c r="AY487" s="245" t="s">
        <v>164</v>
      </c>
    </row>
    <row r="488" s="13" customFormat="1">
      <c r="A488" s="13"/>
      <c r="B488" s="234"/>
      <c r="C488" s="235"/>
      <c r="D488" s="236" t="s">
        <v>176</v>
      </c>
      <c r="E488" s="237" t="s">
        <v>19</v>
      </c>
      <c r="F488" s="238" t="s">
        <v>1763</v>
      </c>
      <c r="G488" s="235"/>
      <c r="H488" s="239">
        <v>3.1360000000000001</v>
      </c>
      <c r="I488" s="240"/>
      <c r="J488" s="235"/>
      <c r="K488" s="235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176</v>
      </c>
      <c r="AU488" s="245" t="s">
        <v>88</v>
      </c>
      <c r="AV488" s="13" t="s">
        <v>88</v>
      </c>
      <c r="AW488" s="13" t="s">
        <v>37</v>
      </c>
      <c r="AX488" s="13" t="s">
        <v>76</v>
      </c>
      <c r="AY488" s="245" t="s">
        <v>164</v>
      </c>
    </row>
    <row r="489" s="15" customFormat="1">
      <c r="A489" s="15"/>
      <c r="B489" s="256"/>
      <c r="C489" s="257"/>
      <c r="D489" s="236" t="s">
        <v>176</v>
      </c>
      <c r="E489" s="258" t="s">
        <v>19</v>
      </c>
      <c r="F489" s="259" t="s">
        <v>185</v>
      </c>
      <c r="G489" s="257"/>
      <c r="H489" s="260">
        <v>105.551</v>
      </c>
      <c r="I489" s="261"/>
      <c r="J489" s="257"/>
      <c r="K489" s="257"/>
      <c r="L489" s="262"/>
      <c r="M489" s="263"/>
      <c r="N489" s="264"/>
      <c r="O489" s="264"/>
      <c r="P489" s="264"/>
      <c r="Q489" s="264"/>
      <c r="R489" s="264"/>
      <c r="S489" s="264"/>
      <c r="T489" s="26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6" t="s">
        <v>176</v>
      </c>
      <c r="AU489" s="266" t="s">
        <v>88</v>
      </c>
      <c r="AV489" s="15" t="s">
        <v>172</v>
      </c>
      <c r="AW489" s="15" t="s">
        <v>37</v>
      </c>
      <c r="AX489" s="15" t="s">
        <v>83</v>
      </c>
      <c r="AY489" s="266" t="s">
        <v>164</v>
      </c>
    </row>
    <row r="490" s="12" customFormat="1" ht="22.8" customHeight="1">
      <c r="A490" s="12"/>
      <c r="B490" s="200"/>
      <c r="C490" s="201"/>
      <c r="D490" s="202" t="s">
        <v>75</v>
      </c>
      <c r="E490" s="214" t="s">
        <v>438</v>
      </c>
      <c r="F490" s="214" t="s">
        <v>439</v>
      </c>
      <c r="G490" s="201"/>
      <c r="H490" s="201"/>
      <c r="I490" s="204"/>
      <c r="J490" s="215">
        <f>BK490</f>
        <v>0</v>
      </c>
      <c r="K490" s="201"/>
      <c r="L490" s="206"/>
      <c r="M490" s="207"/>
      <c r="N490" s="208"/>
      <c r="O490" s="208"/>
      <c r="P490" s="209">
        <f>SUM(P491:P573)</f>
        <v>0</v>
      </c>
      <c r="Q490" s="208"/>
      <c r="R490" s="209">
        <f>SUM(R491:R573)</f>
        <v>17.809120199999999</v>
      </c>
      <c r="S490" s="208"/>
      <c r="T490" s="210">
        <f>SUM(T491:T573)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1" t="s">
        <v>88</v>
      </c>
      <c r="AT490" s="212" t="s">
        <v>75</v>
      </c>
      <c r="AU490" s="212" t="s">
        <v>83</v>
      </c>
      <c r="AY490" s="211" t="s">
        <v>164</v>
      </c>
      <c r="BK490" s="213">
        <f>SUM(BK491:BK573)</f>
        <v>0</v>
      </c>
    </row>
    <row r="491" s="2" customFormat="1" ht="55.5" customHeight="1">
      <c r="A491" s="40"/>
      <c r="B491" s="41"/>
      <c r="C491" s="216" t="s">
        <v>505</v>
      </c>
      <c r="D491" s="216" t="s">
        <v>167</v>
      </c>
      <c r="E491" s="217" t="s">
        <v>441</v>
      </c>
      <c r="F491" s="218" t="s">
        <v>1792</v>
      </c>
      <c r="G491" s="219" t="s">
        <v>170</v>
      </c>
      <c r="H491" s="220">
        <v>2.0750000000000002</v>
      </c>
      <c r="I491" s="221"/>
      <c r="J491" s="222">
        <f>ROUND(I491*H491,2)</f>
        <v>0</v>
      </c>
      <c r="K491" s="218" t="s">
        <v>19</v>
      </c>
      <c r="L491" s="46"/>
      <c r="M491" s="223" t="s">
        <v>19</v>
      </c>
      <c r="N491" s="224" t="s">
        <v>48</v>
      </c>
      <c r="O491" s="86"/>
      <c r="P491" s="225">
        <f>O491*H491</f>
        <v>0</v>
      </c>
      <c r="Q491" s="225">
        <v>0.026179999999999998</v>
      </c>
      <c r="R491" s="225">
        <f>Q491*H491</f>
        <v>0.054323500000000004</v>
      </c>
      <c r="S491" s="225">
        <v>0</v>
      </c>
      <c r="T491" s="22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7" t="s">
        <v>311</v>
      </c>
      <c r="AT491" s="227" t="s">
        <v>167</v>
      </c>
      <c r="AU491" s="227" t="s">
        <v>88</v>
      </c>
      <c r="AY491" s="19" t="s">
        <v>164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9" t="s">
        <v>88</v>
      </c>
      <c r="BK491" s="228">
        <f>ROUND(I491*H491,2)</f>
        <v>0</v>
      </c>
      <c r="BL491" s="19" t="s">
        <v>311</v>
      </c>
      <c r="BM491" s="227" t="s">
        <v>1793</v>
      </c>
    </row>
    <row r="492" s="13" customFormat="1">
      <c r="A492" s="13"/>
      <c r="B492" s="234"/>
      <c r="C492" s="235"/>
      <c r="D492" s="236" t="s">
        <v>176</v>
      </c>
      <c r="E492" s="237" t="s">
        <v>19</v>
      </c>
      <c r="F492" s="238" t="s">
        <v>1794</v>
      </c>
      <c r="G492" s="235"/>
      <c r="H492" s="239">
        <v>2.0750000000000002</v>
      </c>
      <c r="I492" s="240"/>
      <c r="J492" s="235"/>
      <c r="K492" s="235"/>
      <c r="L492" s="241"/>
      <c r="M492" s="242"/>
      <c r="N492" s="243"/>
      <c r="O492" s="243"/>
      <c r="P492" s="243"/>
      <c r="Q492" s="243"/>
      <c r="R492" s="243"/>
      <c r="S492" s="243"/>
      <c r="T492" s="24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5" t="s">
        <v>176</v>
      </c>
      <c r="AU492" s="245" t="s">
        <v>88</v>
      </c>
      <c r="AV492" s="13" t="s">
        <v>88</v>
      </c>
      <c r="AW492" s="13" t="s">
        <v>37</v>
      </c>
      <c r="AX492" s="13" t="s">
        <v>83</v>
      </c>
      <c r="AY492" s="245" t="s">
        <v>164</v>
      </c>
    </row>
    <row r="493" s="2" customFormat="1" ht="66.75" customHeight="1">
      <c r="A493" s="40"/>
      <c r="B493" s="41"/>
      <c r="C493" s="216" t="s">
        <v>510</v>
      </c>
      <c r="D493" s="216" t="s">
        <v>167</v>
      </c>
      <c r="E493" s="217" t="s">
        <v>1795</v>
      </c>
      <c r="F493" s="218" t="s">
        <v>1796</v>
      </c>
      <c r="G493" s="219" t="s">
        <v>170</v>
      </c>
      <c r="H493" s="220">
        <v>2.0750000000000002</v>
      </c>
      <c r="I493" s="221"/>
      <c r="J493" s="222">
        <f>ROUND(I493*H493,2)</f>
        <v>0</v>
      </c>
      <c r="K493" s="218" t="s">
        <v>171</v>
      </c>
      <c r="L493" s="46"/>
      <c r="M493" s="223" t="s">
        <v>19</v>
      </c>
      <c r="N493" s="224" t="s">
        <v>48</v>
      </c>
      <c r="O493" s="86"/>
      <c r="P493" s="225">
        <f>O493*H493</f>
        <v>0</v>
      </c>
      <c r="Q493" s="225">
        <v>0.050939999999999999</v>
      </c>
      <c r="R493" s="225">
        <f>Q493*H493</f>
        <v>0.1057005</v>
      </c>
      <c r="S493" s="225">
        <v>0</v>
      </c>
      <c r="T493" s="22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27" t="s">
        <v>311</v>
      </c>
      <c r="AT493" s="227" t="s">
        <v>167</v>
      </c>
      <c r="AU493" s="227" t="s">
        <v>88</v>
      </c>
      <c r="AY493" s="19" t="s">
        <v>164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9" t="s">
        <v>88</v>
      </c>
      <c r="BK493" s="228">
        <f>ROUND(I493*H493,2)</f>
        <v>0</v>
      </c>
      <c r="BL493" s="19" t="s">
        <v>311</v>
      </c>
      <c r="BM493" s="227" t="s">
        <v>1797</v>
      </c>
    </row>
    <row r="494" s="2" customFormat="1">
      <c r="A494" s="40"/>
      <c r="B494" s="41"/>
      <c r="C494" s="42"/>
      <c r="D494" s="229" t="s">
        <v>174</v>
      </c>
      <c r="E494" s="42"/>
      <c r="F494" s="230" t="s">
        <v>1798</v>
      </c>
      <c r="G494" s="42"/>
      <c r="H494" s="42"/>
      <c r="I494" s="231"/>
      <c r="J494" s="42"/>
      <c r="K494" s="42"/>
      <c r="L494" s="46"/>
      <c r="M494" s="232"/>
      <c r="N494" s="23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174</v>
      </c>
      <c r="AU494" s="19" t="s">
        <v>88</v>
      </c>
    </row>
    <row r="495" s="13" customFormat="1">
      <c r="A495" s="13"/>
      <c r="B495" s="234"/>
      <c r="C495" s="235"/>
      <c r="D495" s="236" t="s">
        <v>176</v>
      </c>
      <c r="E495" s="237" t="s">
        <v>19</v>
      </c>
      <c r="F495" s="238" t="s">
        <v>1799</v>
      </c>
      <c r="G495" s="235"/>
      <c r="H495" s="239">
        <v>2.0750000000000002</v>
      </c>
      <c r="I495" s="240"/>
      <c r="J495" s="235"/>
      <c r="K495" s="235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176</v>
      </c>
      <c r="AU495" s="245" t="s">
        <v>88</v>
      </c>
      <c r="AV495" s="13" t="s">
        <v>88</v>
      </c>
      <c r="AW495" s="13" t="s">
        <v>37</v>
      </c>
      <c r="AX495" s="13" t="s">
        <v>83</v>
      </c>
      <c r="AY495" s="245" t="s">
        <v>164</v>
      </c>
    </row>
    <row r="496" s="2" customFormat="1" ht="78" customHeight="1">
      <c r="A496" s="40"/>
      <c r="B496" s="41"/>
      <c r="C496" s="216" t="s">
        <v>515</v>
      </c>
      <c r="D496" s="216" t="s">
        <v>167</v>
      </c>
      <c r="E496" s="217" t="s">
        <v>1800</v>
      </c>
      <c r="F496" s="218" t="s">
        <v>1801</v>
      </c>
      <c r="G496" s="219" t="s">
        <v>170</v>
      </c>
      <c r="H496" s="220">
        <v>2.0499999999999998</v>
      </c>
      <c r="I496" s="221"/>
      <c r="J496" s="222">
        <f>ROUND(I496*H496,2)</f>
        <v>0</v>
      </c>
      <c r="K496" s="218" t="s">
        <v>171</v>
      </c>
      <c r="L496" s="46"/>
      <c r="M496" s="223" t="s">
        <v>19</v>
      </c>
      <c r="N496" s="224" t="s">
        <v>48</v>
      </c>
      <c r="O496" s="86"/>
      <c r="P496" s="225">
        <f>O496*H496</f>
        <v>0</v>
      </c>
      <c r="Q496" s="225">
        <v>0.057230000000000003</v>
      </c>
      <c r="R496" s="225">
        <f>Q496*H496</f>
        <v>0.1173215</v>
      </c>
      <c r="S496" s="225">
        <v>0</v>
      </c>
      <c r="T496" s="22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7" t="s">
        <v>311</v>
      </c>
      <c r="AT496" s="227" t="s">
        <v>167</v>
      </c>
      <c r="AU496" s="227" t="s">
        <v>88</v>
      </c>
      <c r="AY496" s="19" t="s">
        <v>164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9" t="s">
        <v>88</v>
      </c>
      <c r="BK496" s="228">
        <f>ROUND(I496*H496,2)</f>
        <v>0</v>
      </c>
      <c r="BL496" s="19" t="s">
        <v>311</v>
      </c>
      <c r="BM496" s="227" t="s">
        <v>1802</v>
      </c>
    </row>
    <row r="497" s="2" customFormat="1">
      <c r="A497" s="40"/>
      <c r="B497" s="41"/>
      <c r="C497" s="42"/>
      <c r="D497" s="229" t="s">
        <v>174</v>
      </c>
      <c r="E497" s="42"/>
      <c r="F497" s="230" t="s">
        <v>1803</v>
      </c>
      <c r="G497" s="42"/>
      <c r="H497" s="42"/>
      <c r="I497" s="231"/>
      <c r="J497" s="42"/>
      <c r="K497" s="42"/>
      <c r="L497" s="46"/>
      <c r="M497" s="232"/>
      <c r="N497" s="23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174</v>
      </c>
      <c r="AU497" s="19" t="s">
        <v>88</v>
      </c>
    </row>
    <row r="498" s="13" customFormat="1">
      <c r="A498" s="13"/>
      <c r="B498" s="234"/>
      <c r="C498" s="235"/>
      <c r="D498" s="236" t="s">
        <v>176</v>
      </c>
      <c r="E498" s="237" t="s">
        <v>19</v>
      </c>
      <c r="F498" s="238" t="s">
        <v>1804</v>
      </c>
      <c r="G498" s="235"/>
      <c r="H498" s="239">
        <v>2.0499999999999998</v>
      </c>
      <c r="I498" s="240"/>
      <c r="J498" s="235"/>
      <c r="K498" s="235"/>
      <c r="L498" s="241"/>
      <c r="M498" s="242"/>
      <c r="N498" s="243"/>
      <c r="O498" s="243"/>
      <c r="P498" s="243"/>
      <c r="Q498" s="243"/>
      <c r="R498" s="243"/>
      <c r="S498" s="243"/>
      <c r="T498" s="24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5" t="s">
        <v>176</v>
      </c>
      <c r="AU498" s="245" t="s">
        <v>88</v>
      </c>
      <c r="AV498" s="13" t="s">
        <v>88</v>
      </c>
      <c r="AW498" s="13" t="s">
        <v>37</v>
      </c>
      <c r="AX498" s="13" t="s">
        <v>83</v>
      </c>
      <c r="AY498" s="245" t="s">
        <v>164</v>
      </c>
    </row>
    <row r="499" s="2" customFormat="1" ht="78" customHeight="1">
      <c r="A499" s="40"/>
      <c r="B499" s="41"/>
      <c r="C499" s="216" t="s">
        <v>522</v>
      </c>
      <c r="D499" s="216" t="s">
        <v>167</v>
      </c>
      <c r="E499" s="217" t="s">
        <v>447</v>
      </c>
      <c r="F499" s="218" t="s">
        <v>448</v>
      </c>
      <c r="G499" s="219" t="s">
        <v>170</v>
      </c>
      <c r="H499" s="220">
        <v>0.98499999999999999</v>
      </c>
      <c r="I499" s="221"/>
      <c r="J499" s="222">
        <f>ROUND(I499*H499,2)</f>
        <v>0</v>
      </c>
      <c r="K499" s="218" t="s">
        <v>171</v>
      </c>
      <c r="L499" s="46"/>
      <c r="M499" s="223" t="s">
        <v>19</v>
      </c>
      <c r="N499" s="224" t="s">
        <v>48</v>
      </c>
      <c r="O499" s="86"/>
      <c r="P499" s="225">
        <f>O499*H499</f>
        <v>0</v>
      </c>
      <c r="Q499" s="225">
        <v>0.048320000000000002</v>
      </c>
      <c r="R499" s="225">
        <f>Q499*H499</f>
        <v>0.047595200000000004</v>
      </c>
      <c r="S499" s="225">
        <v>0</v>
      </c>
      <c r="T499" s="22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7" t="s">
        <v>311</v>
      </c>
      <c r="AT499" s="227" t="s">
        <v>167</v>
      </c>
      <c r="AU499" s="227" t="s">
        <v>88</v>
      </c>
      <c r="AY499" s="19" t="s">
        <v>164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9" t="s">
        <v>88</v>
      </c>
      <c r="BK499" s="228">
        <f>ROUND(I499*H499,2)</f>
        <v>0</v>
      </c>
      <c r="BL499" s="19" t="s">
        <v>311</v>
      </c>
      <c r="BM499" s="227" t="s">
        <v>1805</v>
      </c>
    </row>
    <row r="500" s="2" customFormat="1">
      <c r="A500" s="40"/>
      <c r="B500" s="41"/>
      <c r="C500" s="42"/>
      <c r="D500" s="229" t="s">
        <v>174</v>
      </c>
      <c r="E500" s="42"/>
      <c r="F500" s="230" t="s">
        <v>450</v>
      </c>
      <c r="G500" s="42"/>
      <c r="H500" s="42"/>
      <c r="I500" s="231"/>
      <c r="J500" s="42"/>
      <c r="K500" s="42"/>
      <c r="L500" s="46"/>
      <c r="M500" s="232"/>
      <c r="N500" s="23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174</v>
      </c>
      <c r="AU500" s="19" t="s">
        <v>88</v>
      </c>
    </row>
    <row r="501" s="13" customFormat="1">
      <c r="A501" s="13"/>
      <c r="B501" s="234"/>
      <c r="C501" s="235"/>
      <c r="D501" s="236" t="s">
        <v>176</v>
      </c>
      <c r="E501" s="237" t="s">
        <v>19</v>
      </c>
      <c r="F501" s="238" t="s">
        <v>1806</v>
      </c>
      <c r="G501" s="235"/>
      <c r="H501" s="239">
        <v>0.98499999999999999</v>
      </c>
      <c r="I501" s="240"/>
      <c r="J501" s="235"/>
      <c r="K501" s="235"/>
      <c r="L501" s="241"/>
      <c r="M501" s="242"/>
      <c r="N501" s="243"/>
      <c r="O501" s="243"/>
      <c r="P501" s="243"/>
      <c r="Q501" s="243"/>
      <c r="R501" s="243"/>
      <c r="S501" s="243"/>
      <c r="T501" s="24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5" t="s">
        <v>176</v>
      </c>
      <c r="AU501" s="245" t="s">
        <v>88</v>
      </c>
      <c r="AV501" s="13" t="s">
        <v>88</v>
      </c>
      <c r="AW501" s="13" t="s">
        <v>37</v>
      </c>
      <c r="AX501" s="13" t="s">
        <v>83</v>
      </c>
      <c r="AY501" s="245" t="s">
        <v>164</v>
      </c>
    </row>
    <row r="502" s="2" customFormat="1" ht="37.8" customHeight="1">
      <c r="A502" s="40"/>
      <c r="B502" s="41"/>
      <c r="C502" s="216" t="s">
        <v>529</v>
      </c>
      <c r="D502" s="216" t="s">
        <v>167</v>
      </c>
      <c r="E502" s="217" t="s">
        <v>465</v>
      </c>
      <c r="F502" s="218" t="s">
        <v>466</v>
      </c>
      <c r="G502" s="219" t="s">
        <v>170</v>
      </c>
      <c r="H502" s="220">
        <v>144.90899999999999</v>
      </c>
      <c r="I502" s="221"/>
      <c r="J502" s="222">
        <f>ROUND(I502*H502,2)</f>
        <v>0</v>
      </c>
      <c r="K502" s="218" t="s">
        <v>171</v>
      </c>
      <c r="L502" s="46"/>
      <c r="M502" s="223" t="s">
        <v>19</v>
      </c>
      <c r="N502" s="224" t="s">
        <v>48</v>
      </c>
      <c r="O502" s="86"/>
      <c r="P502" s="225">
        <f>O502*H502</f>
        <v>0</v>
      </c>
      <c r="Q502" s="225">
        <v>0.026499999999999999</v>
      </c>
      <c r="R502" s="225">
        <f>Q502*H502</f>
        <v>3.8400884999999998</v>
      </c>
      <c r="S502" s="225">
        <v>0</v>
      </c>
      <c r="T502" s="22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7" t="s">
        <v>311</v>
      </c>
      <c r="AT502" s="227" t="s">
        <v>167</v>
      </c>
      <c r="AU502" s="227" t="s">
        <v>88</v>
      </c>
      <c r="AY502" s="19" t="s">
        <v>164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9" t="s">
        <v>88</v>
      </c>
      <c r="BK502" s="228">
        <f>ROUND(I502*H502,2)</f>
        <v>0</v>
      </c>
      <c r="BL502" s="19" t="s">
        <v>311</v>
      </c>
      <c r="BM502" s="227" t="s">
        <v>1807</v>
      </c>
    </row>
    <row r="503" s="2" customFormat="1">
      <c r="A503" s="40"/>
      <c r="B503" s="41"/>
      <c r="C503" s="42"/>
      <c r="D503" s="229" t="s">
        <v>174</v>
      </c>
      <c r="E503" s="42"/>
      <c r="F503" s="230" t="s">
        <v>468</v>
      </c>
      <c r="G503" s="42"/>
      <c r="H503" s="42"/>
      <c r="I503" s="231"/>
      <c r="J503" s="42"/>
      <c r="K503" s="42"/>
      <c r="L503" s="46"/>
      <c r="M503" s="232"/>
      <c r="N503" s="23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174</v>
      </c>
      <c r="AU503" s="19" t="s">
        <v>88</v>
      </c>
    </row>
    <row r="504" s="14" customFormat="1">
      <c r="A504" s="14"/>
      <c r="B504" s="246"/>
      <c r="C504" s="247"/>
      <c r="D504" s="236" t="s">
        <v>176</v>
      </c>
      <c r="E504" s="248" t="s">
        <v>19</v>
      </c>
      <c r="F504" s="249" t="s">
        <v>1604</v>
      </c>
      <c r="G504" s="247"/>
      <c r="H504" s="248" t="s">
        <v>19</v>
      </c>
      <c r="I504" s="250"/>
      <c r="J504" s="247"/>
      <c r="K504" s="247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176</v>
      </c>
      <c r="AU504" s="255" t="s">
        <v>88</v>
      </c>
      <c r="AV504" s="14" t="s">
        <v>83</v>
      </c>
      <c r="AW504" s="14" t="s">
        <v>37</v>
      </c>
      <c r="AX504" s="14" t="s">
        <v>76</v>
      </c>
      <c r="AY504" s="255" t="s">
        <v>164</v>
      </c>
    </row>
    <row r="505" s="13" customFormat="1">
      <c r="A505" s="13"/>
      <c r="B505" s="234"/>
      <c r="C505" s="235"/>
      <c r="D505" s="236" t="s">
        <v>176</v>
      </c>
      <c r="E505" s="237" t="s">
        <v>19</v>
      </c>
      <c r="F505" s="238" t="s">
        <v>1605</v>
      </c>
      <c r="G505" s="235"/>
      <c r="H505" s="239">
        <v>19.210000000000001</v>
      </c>
      <c r="I505" s="240"/>
      <c r="J505" s="235"/>
      <c r="K505" s="235"/>
      <c r="L505" s="241"/>
      <c r="M505" s="242"/>
      <c r="N505" s="243"/>
      <c r="O505" s="243"/>
      <c r="P505" s="243"/>
      <c r="Q505" s="243"/>
      <c r="R505" s="243"/>
      <c r="S505" s="243"/>
      <c r="T505" s="24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5" t="s">
        <v>176</v>
      </c>
      <c r="AU505" s="245" t="s">
        <v>88</v>
      </c>
      <c r="AV505" s="13" t="s">
        <v>88</v>
      </c>
      <c r="AW505" s="13" t="s">
        <v>37</v>
      </c>
      <c r="AX505" s="13" t="s">
        <v>76</v>
      </c>
      <c r="AY505" s="245" t="s">
        <v>164</v>
      </c>
    </row>
    <row r="506" s="13" customFormat="1">
      <c r="A506" s="13"/>
      <c r="B506" s="234"/>
      <c r="C506" s="235"/>
      <c r="D506" s="236" t="s">
        <v>176</v>
      </c>
      <c r="E506" s="237" t="s">
        <v>19</v>
      </c>
      <c r="F506" s="238" t="s">
        <v>1606</v>
      </c>
      <c r="G506" s="235"/>
      <c r="H506" s="239">
        <v>43.619999999999997</v>
      </c>
      <c r="I506" s="240"/>
      <c r="J506" s="235"/>
      <c r="K506" s="235"/>
      <c r="L506" s="241"/>
      <c r="M506" s="242"/>
      <c r="N506" s="243"/>
      <c r="O506" s="243"/>
      <c r="P506" s="243"/>
      <c r="Q506" s="243"/>
      <c r="R506" s="243"/>
      <c r="S506" s="243"/>
      <c r="T506" s="24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5" t="s">
        <v>176</v>
      </c>
      <c r="AU506" s="245" t="s">
        <v>88</v>
      </c>
      <c r="AV506" s="13" t="s">
        <v>88</v>
      </c>
      <c r="AW506" s="13" t="s">
        <v>37</v>
      </c>
      <c r="AX506" s="13" t="s">
        <v>76</v>
      </c>
      <c r="AY506" s="245" t="s">
        <v>164</v>
      </c>
    </row>
    <row r="507" s="13" customFormat="1">
      <c r="A507" s="13"/>
      <c r="B507" s="234"/>
      <c r="C507" s="235"/>
      <c r="D507" s="236" t="s">
        <v>176</v>
      </c>
      <c r="E507" s="237" t="s">
        <v>19</v>
      </c>
      <c r="F507" s="238" t="s">
        <v>1607</v>
      </c>
      <c r="G507" s="235"/>
      <c r="H507" s="239">
        <v>38.130000000000003</v>
      </c>
      <c r="I507" s="240"/>
      <c r="J507" s="235"/>
      <c r="K507" s="235"/>
      <c r="L507" s="241"/>
      <c r="M507" s="242"/>
      <c r="N507" s="243"/>
      <c r="O507" s="243"/>
      <c r="P507" s="243"/>
      <c r="Q507" s="243"/>
      <c r="R507" s="243"/>
      <c r="S507" s="243"/>
      <c r="T507" s="24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5" t="s">
        <v>176</v>
      </c>
      <c r="AU507" s="245" t="s">
        <v>88</v>
      </c>
      <c r="AV507" s="13" t="s">
        <v>88</v>
      </c>
      <c r="AW507" s="13" t="s">
        <v>37</v>
      </c>
      <c r="AX507" s="13" t="s">
        <v>76</v>
      </c>
      <c r="AY507" s="245" t="s">
        <v>164</v>
      </c>
    </row>
    <row r="508" s="16" customFormat="1">
      <c r="A508" s="16"/>
      <c r="B508" s="267"/>
      <c r="C508" s="268"/>
      <c r="D508" s="236" t="s">
        <v>176</v>
      </c>
      <c r="E508" s="269" t="s">
        <v>19</v>
      </c>
      <c r="F508" s="270" t="s">
        <v>217</v>
      </c>
      <c r="G508" s="268"/>
      <c r="H508" s="271">
        <v>100.95999999999999</v>
      </c>
      <c r="I508" s="272"/>
      <c r="J508" s="268"/>
      <c r="K508" s="268"/>
      <c r="L508" s="273"/>
      <c r="M508" s="274"/>
      <c r="N508" s="275"/>
      <c r="O508" s="275"/>
      <c r="P508" s="275"/>
      <c r="Q508" s="275"/>
      <c r="R508" s="275"/>
      <c r="S508" s="275"/>
      <c r="T508" s="276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T508" s="277" t="s">
        <v>176</v>
      </c>
      <c r="AU508" s="277" t="s">
        <v>88</v>
      </c>
      <c r="AV508" s="16" t="s">
        <v>93</v>
      </c>
      <c r="AW508" s="16" t="s">
        <v>37</v>
      </c>
      <c r="AX508" s="16" t="s">
        <v>76</v>
      </c>
      <c r="AY508" s="277" t="s">
        <v>164</v>
      </c>
    </row>
    <row r="509" s="14" customFormat="1">
      <c r="A509" s="14"/>
      <c r="B509" s="246"/>
      <c r="C509" s="247"/>
      <c r="D509" s="236" t="s">
        <v>176</v>
      </c>
      <c r="E509" s="248" t="s">
        <v>19</v>
      </c>
      <c r="F509" s="249" t="s">
        <v>1608</v>
      </c>
      <c r="G509" s="247"/>
      <c r="H509" s="248" t="s">
        <v>19</v>
      </c>
      <c r="I509" s="250"/>
      <c r="J509" s="247"/>
      <c r="K509" s="247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176</v>
      </c>
      <c r="AU509" s="255" t="s">
        <v>88</v>
      </c>
      <c r="AV509" s="14" t="s">
        <v>83</v>
      </c>
      <c r="AW509" s="14" t="s">
        <v>37</v>
      </c>
      <c r="AX509" s="14" t="s">
        <v>76</v>
      </c>
      <c r="AY509" s="255" t="s">
        <v>164</v>
      </c>
    </row>
    <row r="510" s="13" customFormat="1">
      <c r="A510" s="13"/>
      <c r="B510" s="234"/>
      <c r="C510" s="235"/>
      <c r="D510" s="236" t="s">
        <v>176</v>
      </c>
      <c r="E510" s="237" t="s">
        <v>19</v>
      </c>
      <c r="F510" s="238" t="s">
        <v>1609</v>
      </c>
      <c r="G510" s="235"/>
      <c r="H510" s="239">
        <v>5.9390000000000001</v>
      </c>
      <c r="I510" s="240"/>
      <c r="J510" s="235"/>
      <c r="K510" s="235"/>
      <c r="L510" s="241"/>
      <c r="M510" s="242"/>
      <c r="N510" s="243"/>
      <c r="O510" s="243"/>
      <c r="P510" s="243"/>
      <c r="Q510" s="243"/>
      <c r="R510" s="243"/>
      <c r="S510" s="243"/>
      <c r="T510" s="24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5" t="s">
        <v>176</v>
      </c>
      <c r="AU510" s="245" t="s">
        <v>88</v>
      </c>
      <c r="AV510" s="13" t="s">
        <v>88</v>
      </c>
      <c r="AW510" s="13" t="s">
        <v>37</v>
      </c>
      <c r="AX510" s="13" t="s">
        <v>76</v>
      </c>
      <c r="AY510" s="245" t="s">
        <v>164</v>
      </c>
    </row>
    <row r="511" s="13" customFormat="1">
      <c r="A511" s="13"/>
      <c r="B511" s="234"/>
      <c r="C511" s="235"/>
      <c r="D511" s="236" t="s">
        <v>176</v>
      </c>
      <c r="E511" s="237" t="s">
        <v>19</v>
      </c>
      <c r="F511" s="238" t="s">
        <v>1610</v>
      </c>
      <c r="G511" s="235"/>
      <c r="H511" s="239">
        <v>4.96</v>
      </c>
      <c r="I511" s="240"/>
      <c r="J511" s="235"/>
      <c r="K511" s="235"/>
      <c r="L511" s="241"/>
      <c r="M511" s="242"/>
      <c r="N511" s="243"/>
      <c r="O511" s="243"/>
      <c r="P511" s="243"/>
      <c r="Q511" s="243"/>
      <c r="R511" s="243"/>
      <c r="S511" s="243"/>
      <c r="T511" s="24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5" t="s">
        <v>176</v>
      </c>
      <c r="AU511" s="245" t="s">
        <v>88</v>
      </c>
      <c r="AV511" s="13" t="s">
        <v>88</v>
      </c>
      <c r="AW511" s="13" t="s">
        <v>37</v>
      </c>
      <c r="AX511" s="13" t="s">
        <v>76</v>
      </c>
      <c r="AY511" s="245" t="s">
        <v>164</v>
      </c>
    </row>
    <row r="512" s="13" customFormat="1">
      <c r="A512" s="13"/>
      <c r="B512" s="234"/>
      <c r="C512" s="235"/>
      <c r="D512" s="236" t="s">
        <v>176</v>
      </c>
      <c r="E512" s="237" t="s">
        <v>19</v>
      </c>
      <c r="F512" s="238" t="s">
        <v>1611</v>
      </c>
      <c r="G512" s="235"/>
      <c r="H512" s="239">
        <v>10.99</v>
      </c>
      <c r="I512" s="240"/>
      <c r="J512" s="235"/>
      <c r="K512" s="235"/>
      <c r="L512" s="241"/>
      <c r="M512" s="242"/>
      <c r="N512" s="243"/>
      <c r="O512" s="243"/>
      <c r="P512" s="243"/>
      <c r="Q512" s="243"/>
      <c r="R512" s="243"/>
      <c r="S512" s="243"/>
      <c r="T512" s="24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5" t="s">
        <v>176</v>
      </c>
      <c r="AU512" s="245" t="s">
        <v>88</v>
      </c>
      <c r="AV512" s="13" t="s">
        <v>88</v>
      </c>
      <c r="AW512" s="13" t="s">
        <v>37</v>
      </c>
      <c r="AX512" s="13" t="s">
        <v>76</v>
      </c>
      <c r="AY512" s="245" t="s">
        <v>164</v>
      </c>
    </row>
    <row r="513" s="13" customFormat="1">
      <c r="A513" s="13"/>
      <c r="B513" s="234"/>
      <c r="C513" s="235"/>
      <c r="D513" s="236" t="s">
        <v>176</v>
      </c>
      <c r="E513" s="237" t="s">
        <v>19</v>
      </c>
      <c r="F513" s="238" t="s">
        <v>1612</v>
      </c>
      <c r="G513" s="235"/>
      <c r="H513" s="239">
        <v>13.199999999999999</v>
      </c>
      <c r="I513" s="240"/>
      <c r="J513" s="235"/>
      <c r="K513" s="235"/>
      <c r="L513" s="241"/>
      <c r="M513" s="242"/>
      <c r="N513" s="243"/>
      <c r="O513" s="243"/>
      <c r="P513" s="243"/>
      <c r="Q513" s="243"/>
      <c r="R513" s="243"/>
      <c r="S513" s="243"/>
      <c r="T513" s="24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5" t="s">
        <v>176</v>
      </c>
      <c r="AU513" s="245" t="s">
        <v>88</v>
      </c>
      <c r="AV513" s="13" t="s">
        <v>88</v>
      </c>
      <c r="AW513" s="13" t="s">
        <v>37</v>
      </c>
      <c r="AX513" s="13" t="s">
        <v>76</v>
      </c>
      <c r="AY513" s="245" t="s">
        <v>164</v>
      </c>
    </row>
    <row r="514" s="14" customFormat="1">
      <c r="A514" s="14"/>
      <c r="B514" s="246"/>
      <c r="C514" s="247"/>
      <c r="D514" s="236" t="s">
        <v>176</v>
      </c>
      <c r="E514" s="248" t="s">
        <v>19</v>
      </c>
      <c r="F514" s="249" t="s">
        <v>1613</v>
      </c>
      <c r="G514" s="247"/>
      <c r="H514" s="248" t="s">
        <v>19</v>
      </c>
      <c r="I514" s="250"/>
      <c r="J514" s="247"/>
      <c r="K514" s="247"/>
      <c r="L514" s="251"/>
      <c r="M514" s="252"/>
      <c r="N514" s="253"/>
      <c r="O514" s="253"/>
      <c r="P514" s="253"/>
      <c r="Q514" s="253"/>
      <c r="R514" s="253"/>
      <c r="S514" s="253"/>
      <c r="T514" s="25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5" t="s">
        <v>176</v>
      </c>
      <c r="AU514" s="255" t="s">
        <v>88</v>
      </c>
      <c r="AV514" s="14" t="s">
        <v>83</v>
      </c>
      <c r="AW514" s="14" t="s">
        <v>37</v>
      </c>
      <c r="AX514" s="14" t="s">
        <v>76</v>
      </c>
      <c r="AY514" s="255" t="s">
        <v>164</v>
      </c>
    </row>
    <row r="515" s="13" customFormat="1">
      <c r="A515" s="13"/>
      <c r="B515" s="234"/>
      <c r="C515" s="235"/>
      <c r="D515" s="236" t="s">
        <v>176</v>
      </c>
      <c r="E515" s="237" t="s">
        <v>19</v>
      </c>
      <c r="F515" s="238" t="s">
        <v>1614</v>
      </c>
      <c r="G515" s="235"/>
      <c r="H515" s="239">
        <v>8.8599999999999994</v>
      </c>
      <c r="I515" s="240"/>
      <c r="J515" s="235"/>
      <c r="K515" s="235"/>
      <c r="L515" s="241"/>
      <c r="M515" s="242"/>
      <c r="N515" s="243"/>
      <c r="O515" s="243"/>
      <c r="P515" s="243"/>
      <c r="Q515" s="243"/>
      <c r="R515" s="243"/>
      <c r="S515" s="243"/>
      <c r="T515" s="24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5" t="s">
        <v>176</v>
      </c>
      <c r="AU515" s="245" t="s">
        <v>88</v>
      </c>
      <c r="AV515" s="13" t="s">
        <v>88</v>
      </c>
      <c r="AW515" s="13" t="s">
        <v>37</v>
      </c>
      <c r="AX515" s="13" t="s">
        <v>76</v>
      </c>
      <c r="AY515" s="245" t="s">
        <v>164</v>
      </c>
    </row>
    <row r="516" s="16" customFormat="1">
      <c r="A516" s="16"/>
      <c r="B516" s="267"/>
      <c r="C516" s="268"/>
      <c r="D516" s="236" t="s">
        <v>176</v>
      </c>
      <c r="E516" s="269" t="s">
        <v>19</v>
      </c>
      <c r="F516" s="270" t="s">
        <v>217</v>
      </c>
      <c r="G516" s="268"/>
      <c r="H516" s="271">
        <v>43.948999999999998</v>
      </c>
      <c r="I516" s="272"/>
      <c r="J516" s="268"/>
      <c r="K516" s="268"/>
      <c r="L516" s="273"/>
      <c r="M516" s="274"/>
      <c r="N516" s="275"/>
      <c r="O516" s="275"/>
      <c r="P516" s="275"/>
      <c r="Q516" s="275"/>
      <c r="R516" s="275"/>
      <c r="S516" s="275"/>
      <c r="T516" s="27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T516" s="277" t="s">
        <v>176</v>
      </c>
      <c r="AU516" s="277" t="s">
        <v>88</v>
      </c>
      <c r="AV516" s="16" t="s">
        <v>93</v>
      </c>
      <c r="AW516" s="16" t="s">
        <v>37</v>
      </c>
      <c r="AX516" s="16" t="s">
        <v>76</v>
      </c>
      <c r="AY516" s="277" t="s">
        <v>164</v>
      </c>
    </row>
    <row r="517" s="15" customFormat="1">
      <c r="A517" s="15"/>
      <c r="B517" s="256"/>
      <c r="C517" s="257"/>
      <c r="D517" s="236" t="s">
        <v>176</v>
      </c>
      <c r="E517" s="258" t="s">
        <v>19</v>
      </c>
      <c r="F517" s="259" t="s">
        <v>185</v>
      </c>
      <c r="G517" s="257"/>
      <c r="H517" s="260">
        <v>144.90899999999999</v>
      </c>
      <c r="I517" s="261"/>
      <c r="J517" s="257"/>
      <c r="K517" s="257"/>
      <c r="L517" s="262"/>
      <c r="M517" s="263"/>
      <c r="N517" s="264"/>
      <c r="O517" s="264"/>
      <c r="P517" s="264"/>
      <c r="Q517" s="264"/>
      <c r="R517" s="264"/>
      <c r="S517" s="264"/>
      <c r="T517" s="26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6" t="s">
        <v>176</v>
      </c>
      <c r="AU517" s="266" t="s">
        <v>88</v>
      </c>
      <c r="AV517" s="15" t="s">
        <v>172</v>
      </c>
      <c r="AW517" s="15" t="s">
        <v>37</v>
      </c>
      <c r="AX517" s="15" t="s">
        <v>83</v>
      </c>
      <c r="AY517" s="266" t="s">
        <v>164</v>
      </c>
    </row>
    <row r="518" s="2" customFormat="1" ht="55.5" customHeight="1">
      <c r="A518" s="40"/>
      <c r="B518" s="41"/>
      <c r="C518" s="216" t="s">
        <v>536</v>
      </c>
      <c r="D518" s="216" t="s">
        <v>167</v>
      </c>
      <c r="E518" s="217" t="s">
        <v>1808</v>
      </c>
      <c r="F518" s="218" t="s">
        <v>1809</v>
      </c>
      <c r="G518" s="219" t="s">
        <v>170</v>
      </c>
      <c r="H518" s="220">
        <v>133.65899999999999</v>
      </c>
      <c r="I518" s="221"/>
      <c r="J518" s="222">
        <f>ROUND(I518*H518,2)</f>
        <v>0</v>
      </c>
      <c r="K518" s="218" t="s">
        <v>171</v>
      </c>
      <c r="L518" s="46"/>
      <c r="M518" s="223" t="s">
        <v>19</v>
      </c>
      <c r="N518" s="224" t="s">
        <v>48</v>
      </c>
      <c r="O518" s="86"/>
      <c r="P518" s="225">
        <f>O518*H518</f>
        <v>0</v>
      </c>
      <c r="Q518" s="225">
        <v>0.0166</v>
      </c>
      <c r="R518" s="225">
        <f>Q518*H518</f>
        <v>2.2187394</v>
      </c>
      <c r="S518" s="225">
        <v>0</v>
      </c>
      <c r="T518" s="22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27" t="s">
        <v>311</v>
      </c>
      <c r="AT518" s="227" t="s">
        <v>167</v>
      </c>
      <c r="AU518" s="227" t="s">
        <v>88</v>
      </c>
      <c r="AY518" s="19" t="s">
        <v>164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9" t="s">
        <v>88</v>
      </c>
      <c r="BK518" s="228">
        <f>ROUND(I518*H518,2)</f>
        <v>0</v>
      </c>
      <c r="BL518" s="19" t="s">
        <v>311</v>
      </c>
      <c r="BM518" s="227" t="s">
        <v>1810</v>
      </c>
    </row>
    <row r="519" s="2" customFormat="1">
      <c r="A519" s="40"/>
      <c r="B519" s="41"/>
      <c r="C519" s="42"/>
      <c r="D519" s="229" t="s">
        <v>174</v>
      </c>
      <c r="E519" s="42"/>
      <c r="F519" s="230" t="s">
        <v>1811</v>
      </c>
      <c r="G519" s="42"/>
      <c r="H519" s="42"/>
      <c r="I519" s="231"/>
      <c r="J519" s="42"/>
      <c r="K519" s="42"/>
      <c r="L519" s="46"/>
      <c r="M519" s="232"/>
      <c r="N519" s="23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174</v>
      </c>
      <c r="AU519" s="19" t="s">
        <v>88</v>
      </c>
    </row>
    <row r="520" s="13" customFormat="1">
      <c r="A520" s="13"/>
      <c r="B520" s="234"/>
      <c r="C520" s="235"/>
      <c r="D520" s="236" t="s">
        <v>176</v>
      </c>
      <c r="E520" s="237" t="s">
        <v>19</v>
      </c>
      <c r="F520" s="238" t="s">
        <v>1757</v>
      </c>
      <c r="G520" s="235"/>
      <c r="H520" s="239">
        <v>19.199999999999999</v>
      </c>
      <c r="I520" s="240"/>
      <c r="J520" s="235"/>
      <c r="K520" s="235"/>
      <c r="L520" s="241"/>
      <c r="M520" s="242"/>
      <c r="N520" s="243"/>
      <c r="O520" s="243"/>
      <c r="P520" s="243"/>
      <c r="Q520" s="243"/>
      <c r="R520" s="243"/>
      <c r="S520" s="243"/>
      <c r="T520" s="24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5" t="s">
        <v>176</v>
      </c>
      <c r="AU520" s="245" t="s">
        <v>88</v>
      </c>
      <c r="AV520" s="13" t="s">
        <v>88</v>
      </c>
      <c r="AW520" s="13" t="s">
        <v>37</v>
      </c>
      <c r="AX520" s="13" t="s">
        <v>76</v>
      </c>
      <c r="AY520" s="245" t="s">
        <v>164</v>
      </c>
    </row>
    <row r="521" s="13" customFormat="1">
      <c r="A521" s="13"/>
      <c r="B521" s="234"/>
      <c r="C521" s="235"/>
      <c r="D521" s="236" t="s">
        <v>176</v>
      </c>
      <c r="E521" s="237" t="s">
        <v>19</v>
      </c>
      <c r="F521" s="238" t="s">
        <v>1758</v>
      </c>
      <c r="G521" s="235"/>
      <c r="H521" s="239">
        <v>30.451000000000001</v>
      </c>
      <c r="I521" s="240"/>
      <c r="J521" s="235"/>
      <c r="K521" s="235"/>
      <c r="L521" s="241"/>
      <c r="M521" s="242"/>
      <c r="N521" s="243"/>
      <c r="O521" s="243"/>
      <c r="P521" s="243"/>
      <c r="Q521" s="243"/>
      <c r="R521" s="243"/>
      <c r="S521" s="243"/>
      <c r="T521" s="24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5" t="s">
        <v>176</v>
      </c>
      <c r="AU521" s="245" t="s">
        <v>88</v>
      </c>
      <c r="AV521" s="13" t="s">
        <v>88</v>
      </c>
      <c r="AW521" s="13" t="s">
        <v>37</v>
      </c>
      <c r="AX521" s="13" t="s">
        <v>76</v>
      </c>
      <c r="AY521" s="245" t="s">
        <v>164</v>
      </c>
    </row>
    <row r="522" s="13" customFormat="1">
      <c r="A522" s="13"/>
      <c r="B522" s="234"/>
      <c r="C522" s="235"/>
      <c r="D522" s="236" t="s">
        <v>176</v>
      </c>
      <c r="E522" s="237" t="s">
        <v>19</v>
      </c>
      <c r="F522" s="238" t="s">
        <v>1759</v>
      </c>
      <c r="G522" s="235"/>
      <c r="H522" s="239">
        <v>22.440000000000001</v>
      </c>
      <c r="I522" s="240"/>
      <c r="J522" s="235"/>
      <c r="K522" s="235"/>
      <c r="L522" s="241"/>
      <c r="M522" s="242"/>
      <c r="N522" s="243"/>
      <c r="O522" s="243"/>
      <c r="P522" s="243"/>
      <c r="Q522" s="243"/>
      <c r="R522" s="243"/>
      <c r="S522" s="243"/>
      <c r="T522" s="24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5" t="s">
        <v>176</v>
      </c>
      <c r="AU522" s="245" t="s">
        <v>88</v>
      </c>
      <c r="AV522" s="13" t="s">
        <v>88</v>
      </c>
      <c r="AW522" s="13" t="s">
        <v>37</v>
      </c>
      <c r="AX522" s="13" t="s">
        <v>76</v>
      </c>
      <c r="AY522" s="245" t="s">
        <v>164</v>
      </c>
    </row>
    <row r="523" s="13" customFormat="1">
      <c r="A523" s="13"/>
      <c r="B523" s="234"/>
      <c r="C523" s="235"/>
      <c r="D523" s="236" t="s">
        <v>176</v>
      </c>
      <c r="E523" s="237" t="s">
        <v>19</v>
      </c>
      <c r="F523" s="238" t="s">
        <v>1760</v>
      </c>
      <c r="G523" s="235"/>
      <c r="H523" s="239">
        <v>11.07</v>
      </c>
      <c r="I523" s="240"/>
      <c r="J523" s="235"/>
      <c r="K523" s="235"/>
      <c r="L523" s="241"/>
      <c r="M523" s="242"/>
      <c r="N523" s="243"/>
      <c r="O523" s="243"/>
      <c r="P523" s="243"/>
      <c r="Q523" s="243"/>
      <c r="R523" s="243"/>
      <c r="S523" s="243"/>
      <c r="T523" s="24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5" t="s">
        <v>176</v>
      </c>
      <c r="AU523" s="245" t="s">
        <v>88</v>
      </c>
      <c r="AV523" s="13" t="s">
        <v>88</v>
      </c>
      <c r="AW523" s="13" t="s">
        <v>37</v>
      </c>
      <c r="AX523" s="13" t="s">
        <v>76</v>
      </c>
      <c r="AY523" s="245" t="s">
        <v>164</v>
      </c>
    </row>
    <row r="524" s="13" customFormat="1">
      <c r="A524" s="13"/>
      <c r="B524" s="234"/>
      <c r="C524" s="235"/>
      <c r="D524" s="236" t="s">
        <v>176</v>
      </c>
      <c r="E524" s="237" t="s">
        <v>19</v>
      </c>
      <c r="F524" s="238" t="s">
        <v>1762</v>
      </c>
      <c r="G524" s="235"/>
      <c r="H524" s="239">
        <v>10.593999999999999</v>
      </c>
      <c r="I524" s="240"/>
      <c r="J524" s="235"/>
      <c r="K524" s="235"/>
      <c r="L524" s="241"/>
      <c r="M524" s="242"/>
      <c r="N524" s="243"/>
      <c r="O524" s="243"/>
      <c r="P524" s="243"/>
      <c r="Q524" s="243"/>
      <c r="R524" s="243"/>
      <c r="S524" s="243"/>
      <c r="T524" s="24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5" t="s">
        <v>176</v>
      </c>
      <c r="AU524" s="245" t="s">
        <v>88</v>
      </c>
      <c r="AV524" s="13" t="s">
        <v>88</v>
      </c>
      <c r="AW524" s="13" t="s">
        <v>37</v>
      </c>
      <c r="AX524" s="13" t="s">
        <v>76</v>
      </c>
      <c r="AY524" s="245" t="s">
        <v>164</v>
      </c>
    </row>
    <row r="525" s="13" customFormat="1">
      <c r="A525" s="13"/>
      <c r="B525" s="234"/>
      <c r="C525" s="235"/>
      <c r="D525" s="236" t="s">
        <v>176</v>
      </c>
      <c r="E525" s="237" t="s">
        <v>19</v>
      </c>
      <c r="F525" s="238" t="s">
        <v>1763</v>
      </c>
      <c r="G525" s="235"/>
      <c r="H525" s="239">
        <v>3.1360000000000001</v>
      </c>
      <c r="I525" s="240"/>
      <c r="J525" s="235"/>
      <c r="K525" s="235"/>
      <c r="L525" s="241"/>
      <c r="M525" s="242"/>
      <c r="N525" s="243"/>
      <c r="O525" s="243"/>
      <c r="P525" s="243"/>
      <c r="Q525" s="243"/>
      <c r="R525" s="243"/>
      <c r="S525" s="243"/>
      <c r="T525" s="24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5" t="s">
        <v>176</v>
      </c>
      <c r="AU525" s="245" t="s">
        <v>88</v>
      </c>
      <c r="AV525" s="13" t="s">
        <v>88</v>
      </c>
      <c r="AW525" s="13" t="s">
        <v>37</v>
      </c>
      <c r="AX525" s="13" t="s">
        <v>76</v>
      </c>
      <c r="AY525" s="245" t="s">
        <v>164</v>
      </c>
    </row>
    <row r="526" s="13" customFormat="1">
      <c r="A526" s="13"/>
      <c r="B526" s="234"/>
      <c r="C526" s="235"/>
      <c r="D526" s="236" t="s">
        <v>176</v>
      </c>
      <c r="E526" s="237" t="s">
        <v>19</v>
      </c>
      <c r="F526" s="238" t="s">
        <v>1744</v>
      </c>
      <c r="G526" s="235"/>
      <c r="H526" s="239">
        <v>15.007999999999999</v>
      </c>
      <c r="I526" s="240"/>
      <c r="J526" s="235"/>
      <c r="K526" s="235"/>
      <c r="L526" s="241"/>
      <c r="M526" s="242"/>
      <c r="N526" s="243"/>
      <c r="O526" s="243"/>
      <c r="P526" s="243"/>
      <c r="Q526" s="243"/>
      <c r="R526" s="243"/>
      <c r="S526" s="243"/>
      <c r="T526" s="24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5" t="s">
        <v>176</v>
      </c>
      <c r="AU526" s="245" t="s">
        <v>88</v>
      </c>
      <c r="AV526" s="13" t="s">
        <v>88</v>
      </c>
      <c r="AW526" s="13" t="s">
        <v>37</v>
      </c>
      <c r="AX526" s="13" t="s">
        <v>76</v>
      </c>
      <c r="AY526" s="245" t="s">
        <v>164</v>
      </c>
    </row>
    <row r="527" s="13" customFormat="1">
      <c r="A527" s="13"/>
      <c r="B527" s="234"/>
      <c r="C527" s="235"/>
      <c r="D527" s="236" t="s">
        <v>176</v>
      </c>
      <c r="E527" s="237" t="s">
        <v>19</v>
      </c>
      <c r="F527" s="238" t="s">
        <v>1745</v>
      </c>
      <c r="G527" s="235"/>
      <c r="H527" s="239">
        <v>6.9119999999999999</v>
      </c>
      <c r="I527" s="240"/>
      <c r="J527" s="235"/>
      <c r="K527" s="235"/>
      <c r="L527" s="241"/>
      <c r="M527" s="242"/>
      <c r="N527" s="243"/>
      <c r="O527" s="243"/>
      <c r="P527" s="243"/>
      <c r="Q527" s="243"/>
      <c r="R527" s="243"/>
      <c r="S527" s="243"/>
      <c r="T527" s="24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5" t="s">
        <v>176</v>
      </c>
      <c r="AU527" s="245" t="s">
        <v>88</v>
      </c>
      <c r="AV527" s="13" t="s">
        <v>88</v>
      </c>
      <c r="AW527" s="13" t="s">
        <v>37</v>
      </c>
      <c r="AX527" s="13" t="s">
        <v>76</v>
      </c>
      <c r="AY527" s="245" t="s">
        <v>164</v>
      </c>
    </row>
    <row r="528" s="13" customFormat="1">
      <c r="A528" s="13"/>
      <c r="B528" s="234"/>
      <c r="C528" s="235"/>
      <c r="D528" s="236" t="s">
        <v>176</v>
      </c>
      <c r="E528" s="237" t="s">
        <v>19</v>
      </c>
      <c r="F528" s="238" t="s">
        <v>1746</v>
      </c>
      <c r="G528" s="235"/>
      <c r="H528" s="239">
        <v>14.848000000000001</v>
      </c>
      <c r="I528" s="240"/>
      <c r="J528" s="235"/>
      <c r="K528" s="235"/>
      <c r="L528" s="241"/>
      <c r="M528" s="242"/>
      <c r="N528" s="243"/>
      <c r="O528" s="243"/>
      <c r="P528" s="243"/>
      <c r="Q528" s="243"/>
      <c r="R528" s="243"/>
      <c r="S528" s="243"/>
      <c r="T528" s="24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5" t="s">
        <v>176</v>
      </c>
      <c r="AU528" s="245" t="s">
        <v>88</v>
      </c>
      <c r="AV528" s="13" t="s">
        <v>88</v>
      </c>
      <c r="AW528" s="13" t="s">
        <v>37</v>
      </c>
      <c r="AX528" s="13" t="s">
        <v>76</v>
      </c>
      <c r="AY528" s="245" t="s">
        <v>164</v>
      </c>
    </row>
    <row r="529" s="15" customFormat="1">
      <c r="A529" s="15"/>
      <c r="B529" s="256"/>
      <c r="C529" s="257"/>
      <c r="D529" s="236" t="s">
        <v>176</v>
      </c>
      <c r="E529" s="258" t="s">
        <v>19</v>
      </c>
      <c r="F529" s="259" t="s">
        <v>185</v>
      </c>
      <c r="G529" s="257"/>
      <c r="H529" s="260">
        <v>133.65899999999999</v>
      </c>
      <c r="I529" s="261"/>
      <c r="J529" s="257"/>
      <c r="K529" s="257"/>
      <c r="L529" s="262"/>
      <c r="M529" s="263"/>
      <c r="N529" s="264"/>
      <c r="O529" s="264"/>
      <c r="P529" s="264"/>
      <c r="Q529" s="264"/>
      <c r="R529" s="264"/>
      <c r="S529" s="264"/>
      <c r="T529" s="26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6" t="s">
        <v>176</v>
      </c>
      <c r="AU529" s="266" t="s">
        <v>88</v>
      </c>
      <c r="AV529" s="15" t="s">
        <v>172</v>
      </c>
      <c r="AW529" s="15" t="s">
        <v>37</v>
      </c>
      <c r="AX529" s="15" t="s">
        <v>83</v>
      </c>
      <c r="AY529" s="266" t="s">
        <v>164</v>
      </c>
    </row>
    <row r="530" s="2" customFormat="1" ht="62.7" customHeight="1">
      <c r="A530" s="40"/>
      <c r="B530" s="41"/>
      <c r="C530" s="216" t="s">
        <v>541</v>
      </c>
      <c r="D530" s="216" t="s">
        <v>167</v>
      </c>
      <c r="E530" s="217" t="s">
        <v>1812</v>
      </c>
      <c r="F530" s="218" t="s">
        <v>1813</v>
      </c>
      <c r="G530" s="219" t="s">
        <v>170</v>
      </c>
      <c r="H530" s="220">
        <v>8.6600000000000001</v>
      </c>
      <c r="I530" s="221"/>
      <c r="J530" s="222">
        <f>ROUND(I530*H530,2)</f>
        <v>0</v>
      </c>
      <c r="K530" s="218" t="s">
        <v>171</v>
      </c>
      <c r="L530" s="46"/>
      <c r="M530" s="223" t="s">
        <v>19</v>
      </c>
      <c r="N530" s="224" t="s">
        <v>48</v>
      </c>
      <c r="O530" s="86"/>
      <c r="P530" s="225">
        <f>O530*H530</f>
        <v>0</v>
      </c>
      <c r="Q530" s="225">
        <v>0.016910000000000001</v>
      </c>
      <c r="R530" s="225">
        <f>Q530*H530</f>
        <v>0.1464406</v>
      </c>
      <c r="S530" s="225">
        <v>0</v>
      </c>
      <c r="T530" s="22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27" t="s">
        <v>311</v>
      </c>
      <c r="AT530" s="227" t="s">
        <v>167</v>
      </c>
      <c r="AU530" s="227" t="s">
        <v>88</v>
      </c>
      <c r="AY530" s="19" t="s">
        <v>164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9" t="s">
        <v>88</v>
      </c>
      <c r="BK530" s="228">
        <f>ROUND(I530*H530,2)</f>
        <v>0</v>
      </c>
      <c r="BL530" s="19" t="s">
        <v>311</v>
      </c>
      <c r="BM530" s="227" t="s">
        <v>1814</v>
      </c>
    </row>
    <row r="531" s="2" customFormat="1">
      <c r="A531" s="40"/>
      <c r="B531" s="41"/>
      <c r="C531" s="42"/>
      <c r="D531" s="229" t="s">
        <v>174</v>
      </c>
      <c r="E531" s="42"/>
      <c r="F531" s="230" t="s">
        <v>1815</v>
      </c>
      <c r="G531" s="42"/>
      <c r="H531" s="42"/>
      <c r="I531" s="231"/>
      <c r="J531" s="42"/>
      <c r="K531" s="42"/>
      <c r="L531" s="46"/>
      <c r="M531" s="232"/>
      <c r="N531" s="23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174</v>
      </c>
      <c r="AU531" s="19" t="s">
        <v>88</v>
      </c>
    </row>
    <row r="532" s="13" customFormat="1">
      <c r="A532" s="13"/>
      <c r="B532" s="234"/>
      <c r="C532" s="235"/>
      <c r="D532" s="236" t="s">
        <v>176</v>
      </c>
      <c r="E532" s="237" t="s">
        <v>19</v>
      </c>
      <c r="F532" s="238" t="s">
        <v>1761</v>
      </c>
      <c r="G532" s="235"/>
      <c r="H532" s="239">
        <v>8.6600000000000001</v>
      </c>
      <c r="I532" s="240"/>
      <c r="J532" s="235"/>
      <c r="K532" s="235"/>
      <c r="L532" s="241"/>
      <c r="M532" s="242"/>
      <c r="N532" s="243"/>
      <c r="O532" s="243"/>
      <c r="P532" s="243"/>
      <c r="Q532" s="243"/>
      <c r="R532" s="243"/>
      <c r="S532" s="243"/>
      <c r="T532" s="24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5" t="s">
        <v>176</v>
      </c>
      <c r="AU532" s="245" t="s">
        <v>88</v>
      </c>
      <c r="AV532" s="13" t="s">
        <v>88</v>
      </c>
      <c r="AW532" s="13" t="s">
        <v>37</v>
      </c>
      <c r="AX532" s="13" t="s">
        <v>83</v>
      </c>
      <c r="AY532" s="245" t="s">
        <v>164</v>
      </c>
    </row>
    <row r="533" s="2" customFormat="1" ht="37.8" customHeight="1">
      <c r="A533" s="40"/>
      <c r="B533" s="41"/>
      <c r="C533" s="216" t="s">
        <v>546</v>
      </c>
      <c r="D533" s="216" t="s">
        <v>167</v>
      </c>
      <c r="E533" s="217" t="s">
        <v>1816</v>
      </c>
      <c r="F533" s="218" t="s">
        <v>1817</v>
      </c>
      <c r="G533" s="219" t="s">
        <v>221</v>
      </c>
      <c r="H533" s="220">
        <v>3.6000000000000001</v>
      </c>
      <c r="I533" s="221"/>
      <c r="J533" s="222">
        <f>ROUND(I533*H533,2)</f>
        <v>0</v>
      </c>
      <c r="K533" s="218" t="s">
        <v>171</v>
      </c>
      <c r="L533" s="46"/>
      <c r="M533" s="223" t="s">
        <v>19</v>
      </c>
      <c r="N533" s="224" t="s">
        <v>48</v>
      </c>
      <c r="O533" s="86"/>
      <c r="P533" s="225">
        <f>O533*H533</f>
        <v>0</v>
      </c>
      <c r="Q533" s="225">
        <v>0.0055399999999999998</v>
      </c>
      <c r="R533" s="225">
        <f>Q533*H533</f>
        <v>0.019944</v>
      </c>
      <c r="S533" s="225">
        <v>0</v>
      </c>
      <c r="T533" s="22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27" t="s">
        <v>311</v>
      </c>
      <c r="AT533" s="227" t="s">
        <v>167</v>
      </c>
      <c r="AU533" s="227" t="s">
        <v>88</v>
      </c>
      <c r="AY533" s="19" t="s">
        <v>164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9" t="s">
        <v>88</v>
      </c>
      <c r="BK533" s="228">
        <f>ROUND(I533*H533,2)</f>
        <v>0</v>
      </c>
      <c r="BL533" s="19" t="s">
        <v>311</v>
      </c>
      <c r="BM533" s="227" t="s">
        <v>1818</v>
      </c>
    </row>
    <row r="534" s="2" customFormat="1">
      <c r="A534" s="40"/>
      <c r="B534" s="41"/>
      <c r="C534" s="42"/>
      <c r="D534" s="229" t="s">
        <v>174</v>
      </c>
      <c r="E534" s="42"/>
      <c r="F534" s="230" t="s">
        <v>1819</v>
      </c>
      <c r="G534" s="42"/>
      <c r="H534" s="42"/>
      <c r="I534" s="231"/>
      <c r="J534" s="42"/>
      <c r="K534" s="42"/>
      <c r="L534" s="46"/>
      <c r="M534" s="232"/>
      <c r="N534" s="23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174</v>
      </c>
      <c r="AU534" s="19" t="s">
        <v>88</v>
      </c>
    </row>
    <row r="535" s="13" customFormat="1">
      <c r="A535" s="13"/>
      <c r="B535" s="234"/>
      <c r="C535" s="235"/>
      <c r="D535" s="236" t="s">
        <v>176</v>
      </c>
      <c r="E535" s="237" t="s">
        <v>19</v>
      </c>
      <c r="F535" s="238" t="s">
        <v>1820</v>
      </c>
      <c r="G535" s="235"/>
      <c r="H535" s="239">
        <v>2.3999999999999999</v>
      </c>
      <c r="I535" s="240"/>
      <c r="J535" s="235"/>
      <c r="K535" s="235"/>
      <c r="L535" s="241"/>
      <c r="M535" s="242"/>
      <c r="N535" s="243"/>
      <c r="O535" s="243"/>
      <c r="P535" s="243"/>
      <c r="Q535" s="243"/>
      <c r="R535" s="243"/>
      <c r="S535" s="243"/>
      <c r="T535" s="24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5" t="s">
        <v>176</v>
      </c>
      <c r="AU535" s="245" t="s">
        <v>88</v>
      </c>
      <c r="AV535" s="13" t="s">
        <v>88</v>
      </c>
      <c r="AW535" s="13" t="s">
        <v>37</v>
      </c>
      <c r="AX535" s="13" t="s">
        <v>76</v>
      </c>
      <c r="AY535" s="245" t="s">
        <v>164</v>
      </c>
    </row>
    <row r="536" s="13" customFormat="1">
      <c r="A536" s="13"/>
      <c r="B536" s="234"/>
      <c r="C536" s="235"/>
      <c r="D536" s="236" t="s">
        <v>176</v>
      </c>
      <c r="E536" s="237" t="s">
        <v>19</v>
      </c>
      <c r="F536" s="238" t="s">
        <v>1821</v>
      </c>
      <c r="G536" s="235"/>
      <c r="H536" s="239">
        <v>3.6000000000000001</v>
      </c>
      <c r="I536" s="240"/>
      <c r="J536" s="235"/>
      <c r="K536" s="235"/>
      <c r="L536" s="241"/>
      <c r="M536" s="242"/>
      <c r="N536" s="243"/>
      <c r="O536" s="243"/>
      <c r="P536" s="243"/>
      <c r="Q536" s="243"/>
      <c r="R536" s="243"/>
      <c r="S536" s="243"/>
      <c r="T536" s="24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176</v>
      </c>
      <c r="AU536" s="245" t="s">
        <v>88</v>
      </c>
      <c r="AV536" s="13" t="s">
        <v>88</v>
      </c>
      <c r="AW536" s="13" t="s">
        <v>37</v>
      </c>
      <c r="AX536" s="13" t="s">
        <v>83</v>
      </c>
      <c r="AY536" s="245" t="s">
        <v>164</v>
      </c>
    </row>
    <row r="537" s="2" customFormat="1" ht="16.5" customHeight="1">
      <c r="A537" s="40"/>
      <c r="B537" s="41"/>
      <c r="C537" s="216" t="s">
        <v>552</v>
      </c>
      <c r="D537" s="216" t="s">
        <v>167</v>
      </c>
      <c r="E537" s="217" t="s">
        <v>470</v>
      </c>
      <c r="F537" s="218" t="s">
        <v>471</v>
      </c>
      <c r="G537" s="219" t="s">
        <v>170</v>
      </c>
      <c r="H537" s="220">
        <v>289.81799999999998</v>
      </c>
      <c r="I537" s="221"/>
      <c r="J537" s="222">
        <f>ROUND(I537*H537,2)</f>
        <v>0</v>
      </c>
      <c r="K537" s="218" t="s">
        <v>19</v>
      </c>
      <c r="L537" s="46"/>
      <c r="M537" s="223" t="s">
        <v>19</v>
      </c>
      <c r="N537" s="224" t="s">
        <v>48</v>
      </c>
      <c r="O537" s="86"/>
      <c r="P537" s="225">
        <f>O537*H537</f>
        <v>0</v>
      </c>
      <c r="Q537" s="225">
        <v>0.026499999999999999</v>
      </c>
      <c r="R537" s="225">
        <f>Q537*H537</f>
        <v>7.6801769999999996</v>
      </c>
      <c r="S537" s="225">
        <v>0</v>
      </c>
      <c r="T537" s="22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7" t="s">
        <v>311</v>
      </c>
      <c r="AT537" s="227" t="s">
        <v>167</v>
      </c>
      <c r="AU537" s="227" t="s">
        <v>88</v>
      </c>
      <c r="AY537" s="19" t="s">
        <v>164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9" t="s">
        <v>88</v>
      </c>
      <c r="BK537" s="228">
        <f>ROUND(I537*H537,2)</f>
        <v>0</v>
      </c>
      <c r="BL537" s="19" t="s">
        <v>311</v>
      </c>
      <c r="BM537" s="227" t="s">
        <v>1822</v>
      </c>
    </row>
    <row r="538" s="14" customFormat="1">
      <c r="A538" s="14"/>
      <c r="B538" s="246"/>
      <c r="C538" s="247"/>
      <c r="D538" s="236" t="s">
        <v>176</v>
      </c>
      <c r="E538" s="248" t="s">
        <v>19</v>
      </c>
      <c r="F538" s="249" t="s">
        <v>1604</v>
      </c>
      <c r="G538" s="247"/>
      <c r="H538" s="248" t="s">
        <v>19</v>
      </c>
      <c r="I538" s="250"/>
      <c r="J538" s="247"/>
      <c r="K538" s="247"/>
      <c r="L538" s="251"/>
      <c r="M538" s="252"/>
      <c r="N538" s="253"/>
      <c r="O538" s="253"/>
      <c r="P538" s="253"/>
      <c r="Q538" s="253"/>
      <c r="R538" s="253"/>
      <c r="S538" s="253"/>
      <c r="T538" s="25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5" t="s">
        <v>176</v>
      </c>
      <c r="AU538" s="255" t="s">
        <v>88</v>
      </c>
      <c r="AV538" s="14" t="s">
        <v>83</v>
      </c>
      <c r="AW538" s="14" t="s">
        <v>37</v>
      </c>
      <c r="AX538" s="14" t="s">
        <v>76</v>
      </c>
      <c r="AY538" s="255" t="s">
        <v>164</v>
      </c>
    </row>
    <row r="539" s="13" customFormat="1">
      <c r="A539" s="13"/>
      <c r="B539" s="234"/>
      <c r="C539" s="235"/>
      <c r="D539" s="236" t="s">
        <v>176</v>
      </c>
      <c r="E539" s="237" t="s">
        <v>19</v>
      </c>
      <c r="F539" s="238" t="s">
        <v>1605</v>
      </c>
      <c r="G539" s="235"/>
      <c r="H539" s="239">
        <v>19.210000000000001</v>
      </c>
      <c r="I539" s="240"/>
      <c r="J539" s="235"/>
      <c r="K539" s="235"/>
      <c r="L539" s="241"/>
      <c r="M539" s="242"/>
      <c r="N539" s="243"/>
      <c r="O539" s="243"/>
      <c r="P539" s="243"/>
      <c r="Q539" s="243"/>
      <c r="R539" s="243"/>
      <c r="S539" s="243"/>
      <c r="T539" s="24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5" t="s">
        <v>176</v>
      </c>
      <c r="AU539" s="245" t="s">
        <v>88</v>
      </c>
      <c r="AV539" s="13" t="s">
        <v>88</v>
      </c>
      <c r="AW539" s="13" t="s">
        <v>37</v>
      </c>
      <c r="AX539" s="13" t="s">
        <v>76</v>
      </c>
      <c r="AY539" s="245" t="s">
        <v>164</v>
      </c>
    </row>
    <row r="540" s="13" customFormat="1">
      <c r="A540" s="13"/>
      <c r="B540" s="234"/>
      <c r="C540" s="235"/>
      <c r="D540" s="236" t="s">
        <v>176</v>
      </c>
      <c r="E540" s="237" t="s">
        <v>19</v>
      </c>
      <c r="F540" s="238" t="s">
        <v>1606</v>
      </c>
      <c r="G540" s="235"/>
      <c r="H540" s="239">
        <v>43.619999999999997</v>
      </c>
      <c r="I540" s="240"/>
      <c r="J540" s="235"/>
      <c r="K540" s="235"/>
      <c r="L540" s="241"/>
      <c r="M540" s="242"/>
      <c r="N540" s="243"/>
      <c r="O540" s="243"/>
      <c r="P540" s="243"/>
      <c r="Q540" s="243"/>
      <c r="R540" s="243"/>
      <c r="S540" s="243"/>
      <c r="T540" s="24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5" t="s">
        <v>176</v>
      </c>
      <c r="AU540" s="245" t="s">
        <v>88</v>
      </c>
      <c r="AV540" s="13" t="s">
        <v>88</v>
      </c>
      <c r="AW540" s="13" t="s">
        <v>37</v>
      </c>
      <c r="AX540" s="13" t="s">
        <v>76</v>
      </c>
      <c r="AY540" s="245" t="s">
        <v>164</v>
      </c>
    </row>
    <row r="541" s="13" customFormat="1">
      <c r="A541" s="13"/>
      <c r="B541" s="234"/>
      <c r="C541" s="235"/>
      <c r="D541" s="236" t="s">
        <v>176</v>
      </c>
      <c r="E541" s="237" t="s">
        <v>19</v>
      </c>
      <c r="F541" s="238" t="s">
        <v>1607</v>
      </c>
      <c r="G541" s="235"/>
      <c r="H541" s="239">
        <v>38.130000000000003</v>
      </c>
      <c r="I541" s="240"/>
      <c r="J541" s="235"/>
      <c r="K541" s="235"/>
      <c r="L541" s="241"/>
      <c r="M541" s="242"/>
      <c r="N541" s="243"/>
      <c r="O541" s="243"/>
      <c r="P541" s="243"/>
      <c r="Q541" s="243"/>
      <c r="R541" s="243"/>
      <c r="S541" s="243"/>
      <c r="T541" s="24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5" t="s">
        <v>176</v>
      </c>
      <c r="AU541" s="245" t="s">
        <v>88</v>
      </c>
      <c r="AV541" s="13" t="s">
        <v>88</v>
      </c>
      <c r="AW541" s="13" t="s">
        <v>37</v>
      </c>
      <c r="AX541" s="13" t="s">
        <v>76</v>
      </c>
      <c r="AY541" s="245" t="s">
        <v>164</v>
      </c>
    </row>
    <row r="542" s="14" customFormat="1">
      <c r="A542" s="14"/>
      <c r="B542" s="246"/>
      <c r="C542" s="247"/>
      <c r="D542" s="236" t="s">
        <v>176</v>
      </c>
      <c r="E542" s="248" t="s">
        <v>19</v>
      </c>
      <c r="F542" s="249" t="s">
        <v>1608</v>
      </c>
      <c r="G542" s="247"/>
      <c r="H542" s="248" t="s">
        <v>19</v>
      </c>
      <c r="I542" s="250"/>
      <c r="J542" s="247"/>
      <c r="K542" s="247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176</v>
      </c>
      <c r="AU542" s="255" t="s">
        <v>88</v>
      </c>
      <c r="AV542" s="14" t="s">
        <v>83</v>
      </c>
      <c r="AW542" s="14" t="s">
        <v>37</v>
      </c>
      <c r="AX542" s="14" t="s">
        <v>76</v>
      </c>
      <c r="AY542" s="255" t="s">
        <v>164</v>
      </c>
    </row>
    <row r="543" s="13" customFormat="1">
      <c r="A543" s="13"/>
      <c r="B543" s="234"/>
      <c r="C543" s="235"/>
      <c r="D543" s="236" t="s">
        <v>176</v>
      </c>
      <c r="E543" s="237" t="s">
        <v>19</v>
      </c>
      <c r="F543" s="238" t="s">
        <v>1609</v>
      </c>
      <c r="G543" s="235"/>
      <c r="H543" s="239">
        <v>5.9390000000000001</v>
      </c>
      <c r="I543" s="240"/>
      <c r="J543" s="235"/>
      <c r="K543" s="235"/>
      <c r="L543" s="241"/>
      <c r="M543" s="242"/>
      <c r="N543" s="243"/>
      <c r="O543" s="243"/>
      <c r="P543" s="243"/>
      <c r="Q543" s="243"/>
      <c r="R543" s="243"/>
      <c r="S543" s="243"/>
      <c r="T543" s="24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5" t="s">
        <v>176</v>
      </c>
      <c r="AU543" s="245" t="s">
        <v>88</v>
      </c>
      <c r="AV543" s="13" t="s">
        <v>88</v>
      </c>
      <c r="AW543" s="13" t="s">
        <v>37</v>
      </c>
      <c r="AX543" s="13" t="s">
        <v>76</v>
      </c>
      <c r="AY543" s="245" t="s">
        <v>164</v>
      </c>
    </row>
    <row r="544" s="13" customFormat="1">
      <c r="A544" s="13"/>
      <c r="B544" s="234"/>
      <c r="C544" s="235"/>
      <c r="D544" s="236" t="s">
        <v>176</v>
      </c>
      <c r="E544" s="237" t="s">
        <v>19</v>
      </c>
      <c r="F544" s="238" t="s">
        <v>1610</v>
      </c>
      <c r="G544" s="235"/>
      <c r="H544" s="239">
        <v>4.96</v>
      </c>
      <c r="I544" s="240"/>
      <c r="J544" s="235"/>
      <c r="K544" s="235"/>
      <c r="L544" s="241"/>
      <c r="M544" s="242"/>
      <c r="N544" s="243"/>
      <c r="O544" s="243"/>
      <c r="P544" s="243"/>
      <c r="Q544" s="243"/>
      <c r="R544" s="243"/>
      <c r="S544" s="243"/>
      <c r="T544" s="24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5" t="s">
        <v>176</v>
      </c>
      <c r="AU544" s="245" t="s">
        <v>88</v>
      </c>
      <c r="AV544" s="13" t="s">
        <v>88</v>
      </c>
      <c r="AW544" s="13" t="s">
        <v>37</v>
      </c>
      <c r="AX544" s="13" t="s">
        <v>76</v>
      </c>
      <c r="AY544" s="245" t="s">
        <v>164</v>
      </c>
    </row>
    <row r="545" s="13" customFormat="1">
      <c r="A545" s="13"/>
      <c r="B545" s="234"/>
      <c r="C545" s="235"/>
      <c r="D545" s="236" t="s">
        <v>176</v>
      </c>
      <c r="E545" s="237" t="s">
        <v>19</v>
      </c>
      <c r="F545" s="238" t="s">
        <v>1611</v>
      </c>
      <c r="G545" s="235"/>
      <c r="H545" s="239">
        <v>10.99</v>
      </c>
      <c r="I545" s="240"/>
      <c r="J545" s="235"/>
      <c r="K545" s="235"/>
      <c r="L545" s="241"/>
      <c r="M545" s="242"/>
      <c r="N545" s="243"/>
      <c r="O545" s="243"/>
      <c r="P545" s="243"/>
      <c r="Q545" s="243"/>
      <c r="R545" s="243"/>
      <c r="S545" s="243"/>
      <c r="T545" s="24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5" t="s">
        <v>176</v>
      </c>
      <c r="AU545" s="245" t="s">
        <v>88</v>
      </c>
      <c r="AV545" s="13" t="s">
        <v>88</v>
      </c>
      <c r="AW545" s="13" t="s">
        <v>37</v>
      </c>
      <c r="AX545" s="13" t="s">
        <v>76</v>
      </c>
      <c r="AY545" s="245" t="s">
        <v>164</v>
      </c>
    </row>
    <row r="546" s="13" customFormat="1">
      <c r="A546" s="13"/>
      <c r="B546" s="234"/>
      <c r="C546" s="235"/>
      <c r="D546" s="236" t="s">
        <v>176</v>
      </c>
      <c r="E546" s="237" t="s">
        <v>19</v>
      </c>
      <c r="F546" s="238" t="s">
        <v>1612</v>
      </c>
      <c r="G546" s="235"/>
      <c r="H546" s="239">
        <v>13.199999999999999</v>
      </c>
      <c r="I546" s="240"/>
      <c r="J546" s="235"/>
      <c r="K546" s="235"/>
      <c r="L546" s="241"/>
      <c r="M546" s="242"/>
      <c r="N546" s="243"/>
      <c r="O546" s="243"/>
      <c r="P546" s="243"/>
      <c r="Q546" s="243"/>
      <c r="R546" s="243"/>
      <c r="S546" s="243"/>
      <c r="T546" s="24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5" t="s">
        <v>176</v>
      </c>
      <c r="AU546" s="245" t="s">
        <v>88</v>
      </c>
      <c r="AV546" s="13" t="s">
        <v>88</v>
      </c>
      <c r="AW546" s="13" t="s">
        <v>37</v>
      </c>
      <c r="AX546" s="13" t="s">
        <v>76</v>
      </c>
      <c r="AY546" s="245" t="s">
        <v>164</v>
      </c>
    </row>
    <row r="547" s="14" customFormat="1">
      <c r="A547" s="14"/>
      <c r="B547" s="246"/>
      <c r="C547" s="247"/>
      <c r="D547" s="236" t="s">
        <v>176</v>
      </c>
      <c r="E547" s="248" t="s">
        <v>19</v>
      </c>
      <c r="F547" s="249" t="s">
        <v>1613</v>
      </c>
      <c r="G547" s="247"/>
      <c r="H547" s="248" t="s">
        <v>19</v>
      </c>
      <c r="I547" s="250"/>
      <c r="J547" s="247"/>
      <c r="K547" s="247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176</v>
      </c>
      <c r="AU547" s="255" t="s">
        <v>88</v>
      </c>
      <c r="AV547" s="14" t="s">
        <v>83</v>
      </c>
      <c r="AW547" s="14" t="s">
        <v>37</v>
      </c>
      <c r="AX547" s="14" t="s">
        <v>76</v>
      </c>
      <c r="AY547" s="255" t="s">
        <v>164</v>
      </c>
    </row>
    <row r="548" s="13" customFormat="1">
      <c r="A548" s="13"/>
      <c r="B548" s="234"/>
      <c r="C548" s="235"/>
      <c r="D548" s="236" t="s">
        <v>176</v>
      </c>
      <c r="E548" s="237" t="s">
        <v>19</v>
      </c>
      <c r="F548" s="238" t="s">
        <v>1614</v>
      </c>
      <c r="G548" s="235"/>
      <c r="H548" s="239">
        <v>8.8599999999999994</v>
      </c>
      <c r="I548" s="240"/>
      <c r="J548" s="235"/>
      <c r="K548" s="235"/>
      <c r="L548" s="241"/>
      <c r="M548" s="242"/>
      <c r="N548" s="243"/>
      <c r="O548" s="243"/>
      <c r="P548" s="243"/>
      <c r="Q548" s="243"/>
      <c r="R548" s="243"/>
      <c r="S548" s="243"/>
      <c r="T548" s="24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176</v>
      </c>
      <c r="AU548" s="245" t="s">
        <v>88</v>
      </c>
      <c r="AV548" s="13" t="s">
        <v>88</v>
      </c>
      <c r="AW548" s="13" t="s">
        <v>37</v>
      </c>
      <c r="AX548" s="13" t="s">
        <v>76</v>
      </c>
      <c r="AY548" s="245" t="s">
        <v>164</v>
      </c>
    </row>
    <row r="549" s="16" customFormat="1">
      <c r="A549" s="16"/>
      <c r="B549" s="267"/>
      <c r="C549" s="268"/>
      <c r="D549" s="236" t="s">
        <v>176</v>
      </c>
      <c r="E549" s="269" t="s">
        <v>19</v>
      </c>
      <c r="F549" s="270" t="s">
        <v>217</v>
      </c>
      <c r="G549" s="268"/>
      <c r="H549" s="271">
        <v>144.90899999999999</v>
      </c>
      <c r="I549" s="272"/>
      <c r="J549" s="268"/>
      <c r="K549" s="268"/>
      <c r="L549" s="273"/>
      <c r="M549" s="274"/>
      <c r="N549" s="275"/>
      <c r="O549" s="275"/>
      <c r="P549" s="275"/>
      <c r="Q549" s="275"/>
      <c r="R549" s="275"/>
      <c r="S549" s="275"/>
      <c r="T549" s="276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T549" s="277" t="s">
        <v>176</v>
      </c>
      <c r="AU549" s="277" t="s">
        <v>88</v>
      </c>
      <c r="AV549" s="16" t="s">
        <v>93</v>
      </c>
      <c r="AW549" s="16" t="s">
        <v>37</v>
      </c>
      <c r="AX549" s="16" t="s">
        <v>76</v>
      </c>
      <c r="AY549" s="277" t="s">
        <v>164</v>
      </c>
    </row>
    <row r="550" s="13" customFormat="1">
      <c r="A550" s="13"/>
      <c r="B550" s="234"/>
      <c r="C550" s="235"/>
      <c r="D550" s="236" t="s">
        <v>176</v>
      </c>
      <c r="E550" s="237" t="s">
        <v>19</v>
      </c>
      <c r="F550" s="238" t="s">
        <v>1823</v>
      </c>
      <c r="G550" s="235"/>
      <c r="H550" s="239">
        <v>289.81799999999998</v>
      </c>
      <c r="I550" s="240"/>
      <c r="J550" s="235"/>
      <c r="K550" s="235"/>
      <c r="L550" s="241"/>
      <c r="M550" s="242"/>
      <c r="N550" s="243"/>
      <c r="O550" s="243"/>
      <c r="P550" s="243"/>
      <c r="Q550" s="243"/>
      <c r="R550" s="243"/>
      <c r="S550" s="243"/>
      <c r="T550" s="24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5" t="s">
        <v>176</v>
      </c>
      <c r="AU550" s="245" t="s">
        <v>88</v>
      </c>
      <c r="AV550" s="13" t="s">
        <v>88</v>
      </c>
      <c r="AW550" s="13" t="s">
        <v>37</v>
      </c>
      <c r="AX550" s="13" t="s">
        <v>83</v>
      </c>
      <c r="AY550" s="245" t="s">
        <v>164</v>
      </c>
    </row>
    <row r="551" s="2" customFormat="1" ht="37.8" customHeight="1">
      <c r="A551" s="40"/>
      <c r="B551" s="41"/>
      <c r="C551" s="216" t="s">
        <v>557</v>
      </c>
      <c r="D551" s="216" t="s">
        <v>167</v>
      </c>
      <c r="E551" s="217" t="s">
        <v>474</v>
      </c>
      <c r="F551" s="218" t="s">
        <v>475</v>
      </c>
      <c r="G551" s="219" t="s">
        <v>170</v>
      </c>
      <c r="H551" s="220">
        <v>452.06400000000002</v>
      </c>
      <c r="I551" s="221"/>
      <c r="J551" s="222">
        <f>ROUND(I551*H551,2)</f>
        <v>0</v>
      </c>
      <c r="K551" s="218" t="s">
        <v>171</v>
      </c>
      <c r="L551" s="46"/>
      <c r="M551" s="223" t="s">
        <v>19</v>
      </c>
      <c r="N551" s="224" t="s">
        <v>48</v>
      </c>
      <c r="O551" s="86"/>
      <c r="P551" s="225">
        <f>O551*H551</f>
        <v>0</v>
      </c>
      <c r="Q551" s="225">
        <v>0.0050000000000000001</v>
      </c>
      <c r="R551" s="225">
        <f>Q551*H551</f>
        <v>2.2603200000000001</v>
      </c>
      <c r="S551" s="225">
        <v>0</v>
      </c>
      <c r="T551" s="226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7" t="s">
        <v>311</v>
      </c>
      <c r="AT551" s="227" t="s">
        <v>167</v>
      </c>
      <c r="AU551" s="227" t="s">
        <v>88</v>
      </c>
      <c r="AY551" s="19" t="s">
        <v>164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9" t="s">
        <v>88</v>
      </c>
      <c r="BK551" s="228">
        <f>ROUND(I551*H551,2)</f>
        <v>0</v>
      </c>
      <c r="BL551" s="19" t="s">
        <v>311</v>
      </c>
      <c r="BM551" s="227" t="s">
        <v>1824</v>
      </c>
    </row>
    <row r="552" s="2" customFormat="1">
      <c r="A552" s="40"/>
      <c r="B552" s="41"/>
      <c r="C552" s="42"/>
      <c r="D552" s="229" t="s">
        <v>174</v>
      </c>
      <c r="E552" s="42"/>
      <c r="F552" s="230" t="s">
        <v>477</v>
      </c>
      <c r="G552" s="42"/>
      <c r="H552" s="42"/>
      <c r="I552" s="231"/>
      <c r="J552" s="42"/>
      <c r="K552" s="42"/>
      <c r="L552" s="46"/>
      <c r="M552" s="232"/>
      <c r="N552" s="23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174</v>
      </c>
      <c r="AU552" s="19" t="s">
        <v>88</v>
      </c>
    </row>
    <row r="553" s="14" customFormat="1">
      <c r="A553" s="14"/>
      <c r="B553" s="246"/>
      <c r="C553" s="247"/>
      <c r="D553" s="236" t="s">
        <v>176</v>
      </c>
      <c r="E553" s="248" t="s">
        <v>19</v>
      </c>
      <c r="F553" s="249" t="s">
        <v>1825</v>
      </c>
      <c r="G553" s="247"/>
      <c r="H553" s="248" t="s">
        <v>19</v>
      </c>
      <c r="I553" s="250"/>
      <c r="J553" s="247"/>
      <c r="K553" s="247"/>
      <c r="L553" s="251"/>
      <c r="M553" s="252"/>
      <c r="N553" s="253"/>
      <c r="O553" s="253"/>
      <c r="P553" s="253"/>
      <c r="Q553" s="253"/>
      <c r="R553" s="253"/>
      <c r="S553" s="253"/>
      <c r="T553" s="25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176</v>
      </c>
      <c r="AU553" s="255" t="s">
        <v>88</v>
      </c>
      <c r="AV553" s="14" t="s">
        <v>83</v>
      </c>
      <c r="AW553" s="14" t="s">
        <v>37</v>
      </c>
      <c r="AX553" s="14" t="s">
        <v>76</v>
      </c>
      <c r="AY553" s="255" t="s">
        <v>164</v>
      </c>
    </row>
    <row r="554" s="13" customFormat="1">
      <c r="A554" s="13"/>
      <c r="B554" s="234"/>
      <c r="C554" s="235"/>
      <c r="D554" s="236" t="s">
        <v>176</v>
      </c>
      <c r="E554" s="237" t="s">
        <v>19</v>
      </c>
      <c r="F554" s="238" t="s">
        <v>233</v>
      </c>
      <c r="G554" s="235"/>
      <c r="H554" s="239">
        <v>17.928000000000001</v>
      </c>
      <c r="I554" s="240"/>
      <c r="J554" s="235"/>
      <c r="K554" s="235"/>
      <c r="L554" s="241"/>
      <c r="M554" s="242"/>
      <c r="N554" s="243"/>
      <c r="O554" s="243"/>
      <c r="P554" s="243"/>
      <c r="Q554" s="243"/>
      <c r="R554" s="243"/>
      <c r="S554" s="243"/>
      <c r="T554" s="24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5" t="s">
        <v>176</v>
      </c>
      <c r="AU554" s="245" t="s">
        <v>88</v>
      </c>
      <c r="AV554" s="13" t="s">
        <v>88</v>
      </c>
      <c r="AW554" s="13" t="s">
        <v>37</v>
      </c>
      <c r="AX554" s="13" t="s">
        <v>76</v>
      </c>
      <c r="AY554" s="245" t="s">
        <v>164</v>
      </c>
    </row>
    <row r="555" s="13" customFormat="1">
      <c r="A555" s="13"/>
      <c r="B555" s="234"/>
      <c r="C555" s="235"/>
      <c r="D555" s="236" t="s">
        <v>176</v>
      </c>
      <c r="E555" s="237" t="s">
        <v>19</v>
      </c>
      <c r="F555" s="238" t="s">
        <v>234</v>
      </c>
      <c r="G555" s="235"/>
      <c r="H555" s="239">
        <v>21.649999999999999</v>
      </c>
      <c r="I555" s="240"/>
      <c r="J555" s="235"/>
      <c r="K555" s="235"/>
      <c r="L555" s="241"/>
      <c r="M555" s="242"/>
      <c r="N555" s="243"/>
      <c r="O555" s="243"/>
      <c r="P555" s="243"/>
      <c r="Q555" s="243"/>
      <c r="R555" s="243"/>
      <c r="S555" s="243"/>
      <c r="T555" s="24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5" t="s">
        <v>176</v>
      </c>
      <c r="AU555" s="245" t="s">
        <v>88</v>
      </c>
      <c r="AV555" s="13" t="s">
        <v>88</v>
      </c>
      <c r="AW555" s="13" t="s">
        <v>37</v>
      </c>
      <c r="AX555" s="13" t="s">
        <v>76</v>
      </c>
      <c r="AY555" s="245" t="s">
        <v>164</v>
      </c>
    </row>
    <row r="556" s="13" customFormat="1">
      <c r="A556" s="13"/>
      <c r="B556" s="234"/>
      <c r="C556" s="235"/>
      <c r="D556" s="236" t="s">
        <v>176</v>
      </c>
      <c r="E556" s="237" t="s">
        <v>19</v>
      </c>
      <c r="F556" s="238" t="s">
        <v>235</v>
      </c>
      <c r="G556" s="235"/>
      <c r="H556" s="239">
        <v>16.93</v>
      </c>
      <c r="I556" s="240"/>
      <c r="J556" s="235"/>
      <c r="K556" s="235"/>
      <c r="L556" s="241"/>
      <c r="M556" s="242"/>
      <c r="N556" s="243"/>
      <c r="O556" s="243"/>
      <c r="P556" s="243"/>
      <c r="Q556" s="243"/>
      <c r="R556" s="243"/>
      <c r="S556" s="243"/>
      <c r="T556" s="24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5" t="s">
        <v>176</v>
      </c>
      <c r="AU556" s="245" t="s">
        <v>88</v>
      </c>
      <c r="AV556" s="13" t="s">
        <v>88</v>
      </c>
      <c r="AW556" s="13" t="s">
        <v>37</v>
      </c>
      <c r="AX556" s="13" t="s">
        <v>76</v>
      </c>
      <c r="AY556" s="245" t="s">
        <v>164</v>
      </c>
    </row>
    <row r="557" s="16" customFormat="1">
      <c r="A557" s="16"/>
      <c r="B557" s="267"/>
      <c r="C557" s="268"/>
      <c r="D557" s="236" t="s">
        <v>176</v>
      </c>
      <c r="E557" s="269" t="s">
        <v>19</v>
      </c>
      <c r="F557" s="270" t="s">
        <v>217</v>
      </c>
      <c r="G557" s="268"/>
      <c r="H557" s="271">
        <v>56.508000000000003</v>
      </c>
      <c r="I557" s="272"/>
      <c r="J557" s="268"/>
      <c r="K557" s="268"/>
      <c r="L557" s="273"/>
      <c r="M557" s="274"/>
      <c r="N557" s="275"/>
      <c r="O557" s="275"/>
      <c r="P557" s="275"/>
      <c r="Q557" s="275"/>
      <c r="R557" s="275"/>
      <c r="S557" s="275"/>
      <c r="T557" s="27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77" t="s">
        <v>176</v>
      </c>
      <c r="AU557" s="277" t="s">
        <v>88</v>
      </c>
      <c r="AV557" s="16" t="s">
        <v>93</v>
      </c>
      <c r="AW557" s="16" t="s">
        <v>37</v>
      </c>
      <c r="AX557" s="16" t="s">
        <v>76</v>
      </c>
      <c r="AY557" s="277" t="s">
        <v>164</v>
      </c>
    </row>
    <row r="558" s="13" customFormat="1">
      <c r="A558" s="13"/>
      <c r="B558" s="234"/>
      <c r="C558" s="235"/>
      <c r="D558" s="236" t="s">
        <v>176</v>
      </c>
      <c r="E558" s="237" t="s">
        <v>19</v>
      </c>
      <c r="F558" s="238" t="s">
        <v>1826</v>
      </c>
      <c r="G558" s="235"/>
      <c r="H558" s="239">
        <v>452.06400000000002</v>
      </c>
      <c r="I558" s="240"/>
      <c r="J558" s="235"/>
      <c r="K558" s="235"/>
      <c r="L558" s="241"/>
      <c r="M558" s="242"/>
      <c r="N558" s="243"/>
      <c r="O558" s="243"/>
      <c r="P558" s="243"/>
      <c r="Q558" s="243"/>
      <c r="R558" s="243"/>
      <c r="S558" s="243"/>
      <c r="T558" s="24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5" t="s">
        <v>176</v>
      </c>
      <c r="AU558" s="245" t="s">
        <v>88</v>
      </c>
      <c r="AV558" s="13" t="s">
        <v>88</v>
      </c>
      <c r="AW558" s="13" t="s">
        <v>37</v>
      </c>
      <c r="AX558" s="13" t="s">
        <v>83</v>
      </c>
      <c r="AY558" s="245" t="s">
        <v>164</v>
      </c>
    </row>
    <row r="559" s="2" customFormat="1" ht="37.8" customHeight="1">
      <c r="A559" s="40"/>
      <c r="B559" s="41"/>
      <c r="C559" s="216" t="s">
        <v>562</v>
      </c>
      <c r="D559" s="216" t="s">
        <v>167</v>
      </c>
      <c r="E559" s="217" t="s">
        <v>474</v>
      </c>
      <c r="F559" s="218" t="s">
        <v>475</v>
      </c>
      <c r="G559" s="219" t="s">
        <v>170</v>
      </c>
      <c r="H559" s="220">
        <v>263.69400000000002</v>
      </c>
      <c r="I559" s="221"/>
      <c r="J559" s="222">
        <f>ROUND(I559*H559,2)</f>
        <v>0</v>
      </c>
      <c r="K559" s="218" t="s">
        <v>171</v>
      </c>
      <c r="L559" s="46"/>
      <c r="M559" s="223" t="s">
        <v>19</v>
      </c>
      <c r="N559" s="224" t="s">
        <v>48</v>
      </c>
      <c r="O559" s="86"/>
      <c r="P559" s="225">
        <f>O559*H559</f>
        <v>0</v>
      </c>
      <c r="Q559" s="225">
        <v>0.0050000000000000001</v>
      </c>
      <c r="R559" s="225">
        <f>Q559*H559</f>
        <v>1.31847</v>
      </c>
      <c r="S559" s="225">
        <v>0</v>
      </c>
      <c r="T559" s="22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27" t="s">
        <v>311</v>
      </c>
      <c r="AT559" s="227" t="s">
        <v>167</v>
      </c>
      <c r="AU559" s="227" t="s">
        <v>88</v>
      </c>
      <c r="AY559" s="19" t="s">
        <v>164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9" t="s">
        <v>88</v>
      </c>
      <c r="BK559" s="228">
        <f>ROUND(I559*H559,2)</f>
        <v>0</v>
      </c>
      <c r="BL559" s="19" t="s">
        <v>311</v>
      </c>
      <c r="BM559" s="227" t="s">
        <v>1827</v>
      </c>
    </row>
    <row r="560" s="2" customFormat="1">
      <c r="A560" s="40"/>
      <c r="B560" s="41"/>
      <c r="C560" s="42"/>
      <c r="D560" s="229" t="s">
        <v>174</v>
      </c>
      <c r="E560" s="42"/>
      <c r="F560" s="230" t="s">
        <v>477</v>
      </c>
      <c r="G560" s="42"/>
      <c r="H560" s="42"/>
      <c r="I560" s="231"/>
      <c r="J560" s="42"/>
      <c r="K560" s="42"/>
      <c r="L560" s="46"/>
      <c r="M560" s="232"/>
      <c r="N560" s="23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174</v>
      </c>
      <c r="AU560" s="19" t="s">
        <v>88</v>
      </c>
    </row>
    <row r="561" s="14" customFormat="1">
      <c r="A561" s="14"/>
      <c r="B561" s="246"/>
      <c r="C561" s="247"/>
      <c r="D561" s="236" t="s">
        <v>176</v>
      </c>
      <c r="E561" s="248" t="s">
        <v>19</v>
      </c>
      <c r="F561" s="249" t="s">
        <v>1828</v>
      </c>
      <c r="G561" s="247"/>
      <c r="H561" s="248" t="s">
        <v>19</v>
      </c>
      <c r="I561" s="250"/>
      <c r="J561" s="247"/>
      <c r="K561" s="247"/>
      <c r="L561" s="251"/>
      <c r="M561" s="252"/>
      <c r="N561" s="253"/>
      <c r="O561" s="253"/>
      <c r="P561" s="253"/>
      <c r="Q561" s="253"/>
      <c r="R561" s="253"/>
      <c r="S561" s="253"/>
      <c r="T561" s="25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5" t="s">
        <v>176</v>
      </c>
      <c r="AU561" s="255" t="s">
        <v>88</v>
      </c>
      <c r="AV561" s="14" t="s">
        <v>83</v>
      </c>
      <c r="AW561" s="14" t="s">
        <v>37</v>
      </c>
      <c r="AX561" s="14" t="s">
        <v>76</v>
      </c>
      <c r="AY561" s="255" t="s">
        <v>164</v>
      </c>
    </row>
    <row r="562" s="13" customFormat="1">
      <c r="A562" s="13"/>
      <c r="B562" s="234"/>
      <c r="C562" s="235"/>
      <c r="D562" s="236" t="s">
        <v>176</v>
      </c>
      <c r="E562" s="237" t="s">
        <v>19</v>
      </c>
      <c r="F562" s="238" t="s">
        <v>1609</v>
      </c>
      <c r="G562" s="235"/>
      <c r="H562" s="239">
        <v>5.9390000000000001</v>
      </c>
      <c r="I562" s="240"/>
      <c r="J562" s="235"/>
      <c r="K562" s="235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176</v>
      </c>
      <c r="AU562" s="245" t="s">
        <v>88</v>
      </c>
      <c r="AV562" s="13" t="s">
        <v>88</v>
      </c>
      <c r="AW562" s="13" t="s">
        <v>37</v>
      </c>
      <c r="AX562" s="13" t="s">
        <v>76</v>
      </c>
      <c r="AY562" s="245" t="s">
        <v>164</v>
      </c>
    </row>
    <row r="563" s="13" customFormat="1">
      <c r="A563" s="13"/>
      <c r="B563" s="234"/>
      <c r="C563" s="235"/>
      <c r="D563" s="236" t="s">
        <v>176</v>
      </c>
      <c r="E563" s="237" t="s">
        <v>19</v>
      </c>
      <c r="F563" s="238" t="s">
        <v>1610</v>
      </c>
      <c r="G563" s="235"/>
      <c r="H563" s="239">
        <v>4.96</v>
      </c>
      <c r="I563" s="240"/>
      <c r="J563" s="235"/>
      <c r="K563" s="235"/>
      <c r="L563" s="241"/>
      <c r="M563" s="242"/>
      <c r="N563" s="243"/>
      <c r="O563" s="243"/>
      <c r="P563" s="243"/>
      <c r="Q563" s="243"/>
      <c r="R563" s="243"/>
      <c r="S563" s="243"/>
      <c r="T563" s="24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5" t="s">
        <v>176</v>
      </c>
      <c r="AU563" s="245" t="s">
        <v>88</v>
      </c>
      <c r="AV563" s="13" t="s">
        <v>88</v>
      </c>
      <c r="AW563" s="13" t="s">
        <v>37</v>
      </c>
      <c r="AX563" s="13" t="s">
        <v>76</v>
      </c>
      <c r="AY563" s="245" t="s">
        <v>164</v>
      </c>
    </row>
    <row r="564" s="13" customFormat="1">
      <c r="A564" s="13"/>
      <c r="B564" s="234"/>
      <c r="C564" s="235"/>
      <c r="D564" s="236" t="s">
        <v>176</v>
      </c>
      <c r="E564" s="237" t="s">
        <v>19</v>
      </c>
      <c r="F564" s="238" t="s">
        <v>1611</v>
      </c>
      <c r="G564" s="235"/>
      <c r="H564" s="239">
        <v>10.99</v>
      </c>
      <c r="I564" s="240"/>
      <c r="J564" s="235"/>
      <c r="K564" s="235"/>
      <c r="L564" s="241"/>
      <c r="M564" s="242"/>
      <c r="N564" s="243"/>
      <c r="O564" s="243"/>
      <c r="P564" s="243"/>
      <c r="Q564" s="243"/>
      <c r="R564" s="243"/>
      <c r="S564" s="243"/>
      <c r="T564" s="24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5" t="s">
        <v>176</v>
      </c>
      <c r="AU564" s="245" t="s">
        <v>88</v>
      </c>
      <c r="AV564" s="13" t="s">
        <v>88</v>
      </c>
      <c r="AW564" s="13" t="s">
        <v>37</v>
      </c>
      <c r="AX564" s="13" t="s">
        <v>76</v>
      </c>
      <c r="AY564" s="245" t="s">
        <v>164</v>
      </c>
    </row>
    <row r="565" s="13" customFormat="1">
      <c r="A565" s="13"/>
      <c r="B565" s="234"/>
      <c r="C565" s="235"/>
      <c r="D565" s="236" t="s">
        <v>176</v>
      </c>
      <c r="E565" s="237" t="s">
        <v>19</v>
      </c>
      <c r="F565" s="238" t="s">
        <v>1612</v>
      </c>
      <c r="G565" s="235"/>
      <c r="H565" s="239">
        <v>13.199999999999999</v>
      </c>
      <c r="I565" s="240"/>
      <c r="J565" s="235"/>
      <c r="K565" s="235"/>
      <c r="L565" s="241"/>
      <c r="M565" s="242"/>
      <c r="N565" s="243"/>
      <c r="O565" s="243"/>
      <c r="P565" s="243"/>
      <c r="Q565" s="243"/>
      <c r="R565" s="243"/>
      <c r="S565" s="243"/>
      <c r="T565" s="24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5" t="s">
        <v>176</v>
      </c>
      <c r="AU565" s="245" t="s">
        <v>88</v>
      </c>
      <c r="AV565" s="13" t="s">
        <v>88</v>
      </c>
      <c r="AW565" s="13" t="s">
        <v>37</v>
      </c>
      <c r="AX565" s="13" t="s">
        <v>76</v>
      </c>
      <c r="AY565" s="245" t="s">
        <v>164</v>
      </c>
    </row>
    <row r="566" s="14" customFormat="1">
      <c r="A566" s="14"/>
      <c r="B566" s="246"/>
      <c r="C566" s="247"/>
      <c r="D566" s="236" t="s">
        <v>176</v>
      </c>
      <c r="E566" s="248" t="s">
        <v>19</v>
      </c>
      <c r="F566" s="249" t="s">
        <v>1829</v>
      </c>
      <c r="G566" s="247"/>
      <c r="H566" s="248" t="s">
        <v>19</v>
      </c>
      <c r="I566" s="250"/>
      <c r="J566" s="247"/>
      <c r="K566" s="247"/>
      <c r="L566" s="251"/>
      <c r="M566" s="252"/>
      <c r="N566" s="253"/>
      <c r="O566" s="253"/>
      <c r="P566" s="253"/>
      <c r="Q566" s="253"/>
      <c r="R566" s="253"/>
      <c r="S566" s="253"/>
      <c r="T566" s="25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5" t="s">
        <v>176</v>
      </c>
      <c r="AU566" s="255" t="s">
        <v>88</v>
      </c>
      <c r="AV566" s="14" t="s">
        <v>83</v>
      </c>
      <c r="AW566" s="14" t="s">
        <v>37</v>
      </c>
      <c r="AX566" s="14" t="s">
        <v>76</v>
      </c>
      <c r="AY566" s="255" t="s">
        <v>164</v>
      </c>
    </row>
    <row r="567" s="13" customFormat="1">
      <c r="A567" s="13"/>
      <c r="B567" s="234"/>
      <c r="C567" s="235"/>
      <c r="D567" s="236" t="s">
        <v>176</v>
      </c>
      <c r="E567" s="237" t="s">
        <v>19</v>
      </c>
      <c r="F567" s="238" t="s">
        <v>1614</v>
      </c>
      <c r="G567" s="235"/>
      <c r="H567" s="239">
        <v>8.8599999999999994</v>
      </c>
      <c r="I567" s="240"/>
      <c r="J567" s="235"/>
      <c r="K567" s="235"/>
      <c r="L567" s="241"/>
      <c r="M567" s="242"/>
      <c r="N567" s="243"/>
      <c r="O567" s="243"/>
      <c r="P567" s="243"/>
      <c r="Q567" s="243"/>
      <c r="R567" s="243"/>
      <c r="S567" s="243"/>
      <c r="T567" s="24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5" t="s">
        <v>176</v>
      </c>
      <c r="AU567" s="245" t="s">
        <v>88</v>
      </c>
      <c r="AV567" s="13" t="s">
        <v>88</v>
      </c>
      <c r="AW567" s="13" t="s">
        <v>37</v>
      </c>
      <c r="AX567" s="13" t="s">
        <v>76</v>
      </c>
      <c r="AY567" s="245" t="s">
        <v>164</v>
      </c>
    </row>
    <row r="568" s="16" customFormat="1">
      <c r="A568" s="16"/>
      <c r="B568" s="267"/>
      <c r="C568" s="268"/>
      <c r="D568" s="236" t="s">
        <v>176</v>
      </c>
      <c r="E568" s="269" t="s">
        <v>19</v>
      </c>
      <c r="F568" s="270" t="s">
        <v>217</v>
      </c>
      <c r="G568" s="268"/>
      <c r="H568" s="271">
        <v>43.948999999999998</v>
      </c>
      <c r="I568" s="272"/>
      <c r="J568" s="268"/>
      <c r="K568" s="268"/>
      <c r="L568" s="273"/>
      <c r="M568" s="274"/>
      <c r="N568" s="275"/>
      <c r="O568" s="275"/>
      <c r="P568" s="275"/>
      <c r="Q568" s="275"/>
      <c r="R568" s="275"/>
      <c r="S568" s="275"/>
      <c r="T568" s="276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T568" s="277" t="s">
        <v>176</v>
      </c>
      <c r="AU568" s="277" t="s">
        <v>88</v>
      </c>
      <c r="AV568" s="16" t="s">
        <v>93</v>
      </c>
      <c r="AW568" s="16" t="s">
        <v>37</v>
      </c>
      <c r="AX568" s="16" t="s">
        <v>76</v>
      </c>
      <c r="AY568" s="277" t="s">
        <v>164</v>
      </c>
    </row>
    <row r="569" s="13" customFormat="1">
      <c r="A569" s="13"/>
      <c r="B569" s="234"/>
      <c r="C569" s="235"/>
      <c r="D569" s="236" t="s">
        <v>176</v>
      </c>
      <c r="E569" s="237" t="s">
        <v>19</v>
      </c>
      <c r="F569" s="238" t="s">
        <v>1830</v>
      </c>
      <c r="G569" s="235"/>
      <c r="H569" s="239">
        <v>263.69400000000002</v>
      </c>
      <c r="I569" s="240"/>
      <c r="J569" s="235"/>
      <c r="K569" s="235"/>
      <c r="L569" s="241"/>
      <c r="M569" s="242"/>
      <c r="N569" s="243"/>
      <c r="O569" s="243"/>
      <c r="P569" s="243"/>
      <c r="Q569" s="243"/>
      <c r="R569" s="243"/>
      <c r="S569" s="243"/>
      <c r="T569" s="24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5" t="s">
        <v>176</v>
      </c>
      <c r="AU569" s="245" t="s">
        <v>88</v>
      </c>
      <c r="AV569" s="13" t="s">
        <v>88</v>
      </c>
      <c r="AW569" s="13" t="s">
        <v>37</v>
      </c>
      <c r="AX569" s="13" t="s">
        <v>83</v>
      </c>
      <c r="AY569" s="245" t="s">
        <v>164</v>
      </c>
    </row>
    <row r="570" s="2" customFormat="1" ht="66.75" customHeight="1">
      <c r="A570" s="40"/>
      <c r="B570" s="41"/>
      <c r="C570" s="216" t="s">
        <v>567</v>
      </c>
      <c r="D570" s="216" t="s">
        <v>167</v>
      </c>
      <c r="E570" s="217" t="s">
        <v>481</v>
      </c>
      <c r="F570" s="218" t="s">
        <v>482</v>
      </c>
      <c r="G570" s="219" t="s">
        <v>349</v>
      </c>
      <c r="H570" s="220">
        <v>17.809000000000001</v>
      </c>
      <c r="I570" s="221"/>
      <c r="J570" s="222">
        <f>ROUND(I570*H570,2)</f>
        <v>0</v>
      </c>
      <c r="K570" s="218" t="s">
        <v>171</v>
      </c>
      <c r="L570" s="46"/>
      <c r="M570" s="223" t="s">
        <v>19</v>
      </c>
      <c r="N570" s="224" t="s">
        <v>48</v>
      </c>
      <c r="O570" s="86"/>
      <c r="P570" s="225">
        <f>O570*H570</f>
        <v>0</v>
      </c>
      <c r="Q570" s="225">
        <v>0</v>
      </c>
      <c r="R570" s="225">
        <f>Q570*H570</f>
        <v>0</v>
      </c>
      <c r="S570" s="225">
        <v>0</v>
      </c>
      <c r="T570" s="22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27" t="s">
        <v>311</v>
      </c>
      <c r="AT570" s="227" t="s">
        <v>167</v>
      </c>
      <c r="AU570" s="227" t="s">
        <v>88</v>
      </c>
      <c r="AY570" s="19" t="s">
        <v>164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9" t="s">
        <v>88</v>
      </c>
      <c r="BK570" s="228">
        <f>ROUND(I570*H570,2)</f>
        <v>0</v>
      </c>
      <c r="BL570" s="19" t="s">
        <v>311</v>
      </c>
      <c r="BM570" s="227" t="s">
        <v>1831</v>
      </c>
    </row>
    <row r="571" s="2" customFormat="1">
      <c r="A571" s="40"/>
      <c r="B571" s="41"/>
      <c r="C571" s="42"/>
      <c r="D571" s="229" t="s">
        <v>174</v>
      </c>
      <c r="E571" s="42"/>
      <c r="F571" s="230" t="s">
        <v>484</v>
      </c>
      <c r="G571" s="42"/>
      <c r="H571" s="42"/>
      <c r="I571" s="231"/>
      <c r="J571" s="42"/>
      <c r="K571" s="42"/>
      <c r="L571" s="46"/>
      <c r="M571" s="232"/>
      <c r="N571" s="23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174</v>
      </c>
      <c r="AU571" s="19" t="s">
        <v>88</v>
      </c>
    </row>
    <row r="572" s="2" customFormat="1" ht="62.7" customHeight="1">
      <c r="A572" s="40"/>
      <c r="B572" s="41"/>
      <c r="C572" s="216" t="s">
        <v>571</v>
      </c>
      <c r="D572" s="216" t="s">
        <v>167</v>
      </c>
      <c r="E572" s="217" t="s">
        <v>486</v>
      </c>
      <c r="F572" s="218" t="s">
        <v>487</v>
      </c>
      <c r="G572" s="219" t="s">
        <v>349</v>
      </c>
      <c r="H572" s="220">
        <v>17.809000000000001</v>
      </c>
      <c r="I572" s="221"/>
      <c r="J572" s="222">
        <f>ROUND(I572*H572,2)</f>
        <v>0</v>
      </c>
      <c r="K572" s="218" t="s">
        <v>171</v>
      </c>
      <c r="L572" s="46"/>
      <c r="M572" s="223" t="s">
        <v>19</v>
      </c>
      <c r="N572" s="224" t="s">
        <v>48</v>
      </c>
      <c r="O572" s="86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27" t="s">
        <v>311</v>
      </c>
      <c r="AT572" s="227" t="s">
        <v>167</v>
      </c>
      <c r="AU572" s="227" t="s">
        <v>88</v>
      </c>
      <c r="AY572" s="19" t="s">
        <v>164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9" t="s">
        <v>88</v>
      </c>
      <c r="BK572" s="228">
        <f>ROUND(I572*H572,2)</f>
        <v>0</v>
      </c>
      <c r="BL572" s="19" t="s">
        <v>311</v>
      </c>
      <c r="BM572" s="227" t="s">
        <v>1832</v>
      </c>
    </row>
    <row r="573" s="2" customFormat="1">
      <c r="A573" s="40"/>
      <c r="B573" s="41"/>
      <c r="C573" s="42"/>
      <c r="D573" s="229" t="s">
        <v>174</v>
      </c>
      <c r="E573" s="42"/>
      <c r="F573" s="230" t="s">
        <v>489</v>
      </c>
      <c r="G573" s="42"/>
      <c r="H573" s="42"/>
      <c r="I573" s="231"/>
      <c r="J573" s="42"/>
      <c r="K573" s="42"/>
      <c r="L573" s="46"/>
      <c r="M573" s="232"/>
      <c r="N573" s="233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174</v>
      </c>
      <c r="AU573" s="19" t="s">
        <v>88</v>
      </c>
    </row>
    <row r="574" s="12" customFormat="1" ht="22.8" customHeight="1">
      <c r="A574" s="12"/>
      <c r="B574" s="200"/>
      <c r="C574" s="201"/>
      <c r="D574" s="202" t="s">
        <v>75</v>
      </c>
      <c r="E574" s="214" t="s">
        <v>490</v>
      </c>
      <c r="F574" s="214" t="s">
        <v>491</v>
      </c>
      <c r="G574" s="201"/>
      <c r="H574" s="201"/>
      <c r="I574" s="204"/>
      <c r="J574" s="215">
        <f>BK574</f>
        <v>0</v>
      </c>
      <c r="K574" s="201"/>
      <c r="L574" s="206"/>
      <c r="M574" s="207"/>
      <c r="N574" s="208"/>
      <c r="O574" s="208"/>
      <c r="P574" s="209">
        <f>SUM(P575:P595)</f>
        <v>0</v>
      </c>
      <c r="Q574" s="208"/>
      <c r="R574" s="209">
        <f>SUM(R575:R595)</f>
        <v>0.029303699999999998</v>
      </c>
      <c r="S574" s="208"/>
      <c r="T574" s="210">
        <f>SUM(T575:T595)</f>
        <v>0.016816899999999999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1" t="s">
        <v>88</v>
      </c>
      <c r="AT574" s="212" t="s">
        <v>75</v>
      </c>
      <c r="AU574" s="212" t="s">
        <v>83</v>
      </c>
      <c r="AY574" s="211" t="s">
        <v>164</v>
      </c>
      <c r="BK574" s="213">
        <f>SUM(BK575:BK595)</f>
        <v>0</v>
      </c>
    </row>
    <row r="575" s="2" customFormat="1" ht="24.15" customHeight="1">
      <c r="A575" s="40"/>
      <c r="B575" s="41"/>
      <c r="C575" s="216" t="s">
        <v>577</v>
      </c>
      <c r="D575" s="216" t="s">
        <v>167</v>
      </c>
      <c r="E575" s="217" t="s">
        <v>493</v>
      </c>
      <c r="F575" s="218" t="s">
        <v>494</v>
      </c>
      <c r="G575" s="219" t="s">
        <v>221</v>
      </c>
      <c r="H575" s="220">
        <v>10.07</v>
      </c>
      <c r="I575" s="221"/>
      <c r="J575" s="222">
        <f>ROUND(I575*H575,2)</f>
        <v>0</v>
      </c>
      <c r="K575" s="218" t="s">
        <v>171</v>
      </c>
      <c r="L575" s="46"/>
      <c r="M575" s="223" t="s">
        <v>19</v>
      </c>
      <c r="N575" s="224" t="s">
        <v>48</v>
      </c>
      <c r="O575" s="86"/>
      <c r="P575" s="225">
        <f>O575*H575</f>
        <v>0</v>
      </c>
      <c r="Q575" s="225">
        <v>0</v>
      </c>
      <c r="R575" s="225">
        <f>Q575*H575</f>
        <v>0</v>
      </c>
      <c r="S575" s="225">
        <v>0.00167</v>
      </c>
      <c r="T575" s="226">
        <f>S575*H575</f>
        <v>0.016816899999999999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27" t="s">
        <v>311</v>
      </c>
      <c r="AT575" s="227" t="s">
        <v>167</v>
      </c>
      <c r="AU575" s="227" t="s">
        <v>88</v>
      </c>
      <c r="AY575" s="19" t="s">
        <v>164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9" t="s">
        <v>88</v>
      </c>
      <c r="BK575" s="228">
        <f>ROUND(I575*H575,2)</f>
        <v>0</v>
      </c>
      <c r="BL575" s="19" t="s">
        <v>311</v>
      </c>
      <c r="BM575" s="227" t="s">
        <v>1833</v>
      </c>
    </row>
    <row r="576" s="2" customFormat="1">
      <c r="A576" s="40"/>
      <c r="B576" s="41"/>
      <c r="C576" s="42"/>
      <c r="D576" s="229" t="s">
        <v>174</v>
      </c>
      <c r="E576" s="42"/>
      <c r="F576" s="230" t="s">
        <v>496</v>
      </c>
      <c r="G576" s="42"/>
      <c r="H576" s="42"/>
      <c r="I576" s="231"/>
      <c r="J576" s="42"/>
      <c r="K576" s="42"/>
      <c r="L576" s="46"/>
      <c r="M576" s="232"/>
      <c r="N576" s="233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174</v>
      </c>
      <c r="AU576" s="19" t="s">
        <v>88</v>
      </c>
    </row>
    <row r="577" s="13" customFormat="1">
      <c r="A577" s="13"/>
      <c r="B577" s="234"/>
      <c r="C577" s="235"/>
      <c r="D577" s="236" t="s">
        <v>176</v>
      </c>
      <c r="E577" s="237" t="s">
        <v>19</v>
      </c>
      <c r="F577" s="238" t="s">
        <v>1834</v>
      </c>
      <c r="G577" s="235"/>
      <c r="H577" s="239">
        <v>2.7000000000000002</v>
      </c>
      <c r="I577" s="240"/>
      <c r="J577" s="235"/>
      <c r="K577" s="235"/>
      <c r="L577" s="241"/>
      <c r="M577" s="242"/>
      <c r="N577" s="243"/>
      <c r="O577" s="243"/>
      <c r="P577" s="243"/>
      <c r="Q577" s="243"/>
      <c r="R577" s="243"/>
      <c r="S577" s="243"/>
      <c r="T577" s="24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5" t="s">
        <v>176</v>
      </c>
      <c r="AU577" s="245" t="s">
        <v>88</v>
      </c>
      <c r="AV577" s="13" t="s">
        <v>88</v>
      </c>
      <c r="AW577" s="13" t="s">
        <v>37</v>
      </c>
      <c r="AX577" s="13" t="s">
        <v>76</v>
      </c>
      <c r="AY577" s="245" t="s">
        <v>164</v>
      </c>
    </row>
    <row r="578" s="13" customFormat="1">
      <c r="A578" s="13"/>
      <c r="B578" s="234"/>
      <c r="C578" s="235"/>
      <c r="D578" s="236" t="s">
        <v>176</v>
      </c>
      <c r="E578" s="237" t="s">
        <v>19</v>
      </c>
      <c r="F578" s="238" t="s">
        <v>1835</v>
      </c>
      <c r="G578" s="235"/>
      <c r="H578" s="239">
        <v>1.8</v>
      </c>
      <c r="I578" s="240"/>
      <c r="J578" s="235"/>
      <c r="K578" s="235"/>
      <c r="L578" s="241"/>
      <c r="M578" s="242"/>
      <c r="N578" s="243"/>
      <c r="O578" s="243"/>
      <c r="P578" s="243"/>
      <c r="Q578" s="243"/>
      <c r="R578" s="243"/>
      <c r="S578" s="243"/>
      <c r="T578" s="24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5" t="s">
        <v>176</v>
      </c>
      <c r="AU578" s="245" t="s">
        <v>88</v>
      </c>
      <c r="AV578" s="13" t="s">
        <v>88</v>
      </c>
      <c r="AW578" s="13" t="s">
        <v>37</v>
      </c>
      <c r="AX578" s="13" t="s">
        <v>76</v>
      </c>
      <c r="AY578" s="245" t="s">
        <v>164</v>
      </c>
    </row>
    <row r="579" s="13" customFormat="1">
      <c r="A579" s="13"/>
      <c r="B579" s="234"/>
      <c r="C579" s="235"/>
      <c r="D579" s="236" t="s">
        <v>176</v>
      </c>
      <c r="E579" s="237" t="s">
        <v>19</v>
      </c>
      <c r="F579" s="238" t="s">
        <v>1836</v>
      </c>
      <c r="G579" s="235"/>
      <c r="H579" s="239">
        <v>3.7200000000000002</v>
      </c>
      <c r="I579" s="240"/>
      <c r="J579" s="235"/>
      <c r="K579" s="235"/>
      <c r="L579" s="241"/>
      <c r="M579" s="242"/>
      <c r="N579" s="243"/>
      <c r="O579" s="243"/>
      <c r="P579" s="243"/>
      <c r="Q579" s="243"/>
      <c r="R579" s="243"/>
      <c r="S579" s="243"/>
      <c r="T579" s="24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5" t="s">
        <v>176</v>
      </c>
      <c r="AU579" s="245" t="s">
        <v>88</v>
      </c>
      <c r="AV579" s="13" t="s">
        <v>88</v>
      </c>
      <c r="AW579" s="13" t="s">
        <v>37</v>
      </c>
      <c r="AX579" s="13" t="s">
        <v>76</v>
      </c>
      <c r="AY579" s="245" t="s">
        <v>164</v>
      </c>
    </row>
    <row r="580" s="13" customFormat="1">
      <c r="A580" s="13"/>
      <c r="B580" s="234"/>
      <c r="C580" s="235"/>
      <c r="D580" s="236" t="s">
        <v>176</v>
      </c>
      <c r="E580" s="237" t="s">
        <v>19</v>
      </c>
      <c r="F580" s="238" t="s">
        <v>1837</v>
      </c>
      <c r="G580" s="235"/>
      <c r="H580" s="239">
        <v>1.8500000000000001</v>
      </c>
      <c r="I580" s="240"/>
      <c r="J580" s="235"/>
      <c r="K580" s="235"/>
      <c r="L580" s="241"/>
      <c r="M580" s="242"/>
      <c r="N580" s="243"/>
      <c r="O580" s="243"/>
      <c r="P580" s="243"/>
      <c r="Q580" s="243"/>
      <c r="R580" s="243"/>
      <c r="S580" s="243"/>
      <c r="T580" s="24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5" t="s">
        <v>176</v>
      </c>
      <c r="AU580" s="245" t="s">
        <v>88</v>
      </c>
      <c r="AV580" s="13" t="s">
        <v>88</v>
      </c>
      <c r="AW580" s="13" t="s">
        <v>37</v>
      </c>
      <c r="AX580" s="13" t="s">
        <v>76</v>
      </c>
      <c r="AY580" s="245" t="s">
        <v>164</v>
      </c>
    </row>
    <row r="581" s="15" customFormat="1">
      <c r="A581" s="15"/>
      <c r="B581" s="256"/>
      <c r="C581" s="257"/>
      <c r="D581" s="236" t="s">
        <v>176</v>
      </c>
      <c r="E581" s="258" t="s">
        <v>19</v>
      </c>
      <c r="F581" s="259" t="s">
        <v>185</v>
      </c>
      <c r="G581" s="257"/>
      <c r="H581" s="260">
        <v>10.07</v>
      </c>
      <c r="I581" s="261"/>
      <c r="J581" s="257"/>
      <c r="K581" s="257"/>
      <c r="L581" s="262"/>
      <c r="M581" s="263"/>
      <c r="N581" s="264"/>
      <c r="O581" s="264"/>
      <c r="P581" s="264"/>
      <c r="Q581" s="264"/>
      <c r="R581" s="264"/>
      <c r="S581" s="264"/>
      <c r="T581" s="26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6" t="s">
        <v>176</v>
      </c>
      <c r="AU581" s="266" t="s">
        <v>88</v>
      </c>
      <c r="AV581" s="15" t="s">
        <v>172</v>
      </c>
      <c r="AW581" s="15" t="s">
        <v>37</v>
      </c>
      <c r="AX581" s="15" t="s">
        <v>83</v>
      </c>
      <c r="AY581" s="266" t="s">
        <v>164</v>
      </c>
    </row>
    <row r="582" s="2" customFormat="1" ht="37.8" customHeight="1">
      <c r="A582" s="40"/>
      <c r="B582" s="41"/>
      <c r="C582" s="216" t="s">
        <v>165</v>
      </c>
      <c r="D582" s="216" t="s">
        <v>167</v>
      </c>
      <c r="E582" s="217" t="s">
        <v>499</v>
      </c>
      <c r="F582" s="218" t="s">
        <v>500</v>
      </c>
      <c r="G582" s="219" t="s">
        <v>221</v>
      </c>
      <c r="H582" s="220">
        <v>10.07</v>
      </c>
      <c r="I582" s="221"/>
      <c r="J582" s="222">
        <f>ROUND(I582*H582,2)</f>
        <v>0</v>
      </c>
      <c r="K582" s="218" t="s">
        <v>171</v>
      </c>
      <c r="L582" s="46"/>
      <c r="M582" s="223" t="s">
        <v>19</v>
      </c>
      <c r="N582" s="224" t="s">
        <v>48</v>
      </c>
      <c r="O582" s="86"/>
      <c r="P582" s="225">
        <f>O582*H582</f>
        <v>0</v>
      </c>
      <c r="Q582" s="225">
        <v>0.0029099999999999998</v>
      </c>
      <c r="R582" s="225">
        <f>Q582*H582</f>
        <v>0.029303699999999998</v>
      </c>
      <c r="S582" s="225">
        <v>0</v>
      </c>
      <c r="T582" s="22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7" t="s">
        <v>311</v>
      </c>
      <c r="AT582" s="227" t="s">
        <v>167</v>
      </c>
      <c r="AU582" s="227" t="s">
        <v>88</v>
      </c>
      <c r="AY582" s="19" t="s">
        <v>164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9" t="s">
        <v>88</v>
      </c>
      <c r="BK582" s="228">
        <f>ROUND(I582*H582,2)</f>
        <v>0</v>
      </c>
      <c r="BL582" s="19" t="s">
        <v>311</v>
      </c>
      <c r="BM582" s="227" t="s">
        <v>1838</v>
      </c>
    </row>
    <row r="583" s="2" customFormat="1">
      <c r="A583" s="40"/>
      <c r="B583" s="41"/>
      <c r="C583" s="42"/>
      <c r="D583" s="229" t="s">
        <v>174</v>
      </c>
      <c r="E583" s="42"/>
      <c r="F583" s="230" t="s">
        <v>502</v>
      </c>
      <c r="G583" s="42"/>
      <c r="H583" s="42"/>
      <c r="I583" s="231"/>
      <c r="J583" s="42"/>
      <c r="K583" s="42"/>
      <c r="L583" s="46"/>
      <c r="M583" s="232"/>
      <c r="N583" s="233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174</v>
      </c>
      <c r="AU583" s="19" t="s">
        <v>88</v>
      </c>
    </row>
    <row r="584" s="13" customFormat="1">
      <c r="A584" s="13"/>
      <c r="B584" s="234"/>
      <c r="C584" s="235"/>
      <c r="D584" s="236" t="s">
        <v>176</v>
      </c>
      <c r="E584" s="237" t="s">
        <v>19</v>
      </c>
      <c r="F584" s="238" t="s">
        <v>1834</v>
      </c>
      <c r="G584" s="235"/>
      <c r="H584" s="239">
        <v>2.7000000000000002</v>
      </c>
      <c r="I584" s="240"/>
      <c r="J584" s="235"/>
      <c r="K584" s="235"/>
      <c r="L584" s="241"/>
      <c r="M584" s="242"/>
      <c r="N584" s="243"/>
      <c r="O584" s="243"/>
      <c r="P584" s="243"/>
      <c r="Q584" s="243"/>
      <c r="R584" s="243"/>
      <c r="S584" s="243"/>
      <c r="T584" s="24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5" t="s">
        <v>176</v>
      </c>
      <c r="AU584" s="245" t="s">
        <v>88</v>
      </c>
      <c r="AV584" s="13" t="s">
        <v>88</v>
      </c>
      <c r="AW584" s="13" t="s">
        <v>37</v>
      </c>
      <c r="AX584" s="13" t="s">
        <v>76</v>
      </c>
      <c r="AY584" s="245" t="s">
        <v>164</v>
      </c>
    </row>
    <row r="585" s="13" customFormat="1">
      <c r="A585" s="13"/>
      <c r="B585" s="234"/>
      <c r="C585" s="235"/>
      <c r="D585" s="236" t="s">
        <v>176</v>
      </c>
      <c r="E585" s="237" t="s">
        <v>19</v>
      </c>
      <c r="F585" s="238" t="s">
        <v>1835</v>
      </c>
      <c r="G585" s="235"/>
      <c r="H585" s="239">
        <v>1.8</v>
      </c>
      <c r="I585" s="240"/>
      <c r="J585" s="235"/>
      <c r="K585" s="235"/>
      <c r="L585" s="241"/>
      <c r="M585" s="242"/>
      <c r="N585" s="243"/>
      <c r="O585" s="243"/>
      <c r="P585" s="243"/>
      <c r="Q585" s="243"/>
      <c r="R585" s="243"/>
      <c r="S585" s="243"/>
      <c r="T585" s="24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5" t="s">
        <v>176</v>
      </c>
      <c r="AU585" s="245" t="s">
        <v>88</v>
      </c>
      <c r="AV585" s="13" t="s">
        <v>88</v>
      </c>
      <c r="AW585" s="13" t="s">
        <v>37</v>
      </c>
      <c r="AX585" s="13" t="s">
        <v>76</v>
      </c>
      <c r="AY585" s="245" t="s">
        <v>164</v>
      </c>
    </row>
    <row r="586" s="13" customFormat="1">
      <c r="A586" s="13"/>
      <c r="B586" s="234"/>
      <c r="C586" s="235"/>
      <c r="D586" s="236" t="s">
        <v>176</v>
      </c>
      <c r="E586" s="237" t="s">
        <v>19</v>
      </c>
      <c r="F586" s="238" t="s">
        <v>1836</v>
      </c>
      <c r="G586" s="235"/>
      <c r="H586" s="239">
        <v>3.7200000000000002</v>
      </c>
      <c r="I586" s="240"/>
      <c r="J586" s="235"/>
      <c r="K586" s="235"/>
      <c r="L586" s="241"/>
      <c r="M586" s="242"/>
      <c r="N586" s="243"/>
      <c r="O586" s="243"/>
      <c r="P586" s="243"/>
      <c r="Q586" s="243"/>
      <c r="R586" s="243"/>
      <c r="S586" s="243"/>
      <c r="T586" s="24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5" t="s">
        <v>176</v>
      </c>
      <c r="AU586" s="245" t="s">
        <v>88</v>
      </c>
      <c r="AV586" s="13" t="s">
        <v>88</v>
      </c>
      <c r="AW586" s="13" t="s">
        <v>37</v>
      </c>
      <c r="AX586" s="13" t="s">
        <v>76</v>
      </c>
      <c r="AY586" s="245" t="s">
        <v>164</v>
      </c>
    </row>
    <row r="587" s="13" customFormat="1">
      <c r="A587" s="13"/>
      <c r="B587" s="234"/>
      <c r="C587" s="235"/>
      <c r="D587" s="236" t="s">
        <v>176</v>
      </c>
      <c r="E587" s="237" t="s">
        <v>19</v>
      </c>
      <c r="F587" s="238" t="s">
        <v>1837</v>
      </c>
      <c r="G587" s="235"/>
      <c r="H587" s="239">
        <v>1.8500000000000001</v>
      </c>
      <c r="I587" s="240"/>
      <c r="J587" s="235"/>
      <c r="K587" s="235"/>
      <c r="L587" s="241"/>
      <c r="M587" s="242"/>
      <c r="N587" s="243"/>
      <c r="O587" s="243"/>
      <c r="P587" s="243"/>
      <c r="Q587" s="243"/>
      <c r="R587" s="243"/>
      <c r="S587" s="243"/>
      <c r="T587" s="24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5" t="s">
        <v>176</v>
      </c>
      <c r="AU587" s="245" t="s">
        <v>88</v>
      </c>
      <c r="AV587" s="13" t="s">
        <v>88</v>
      </c>
      <c r="AW587" s="13" t="s">
        <v>37</v>
      </c>
      <c r="AX587" s="13" t="s">
        <v>76</v>
      </c>
      <c r="AY587" s="245" t="s">
        <v>164</v>
      </c>
    </row>
    <row r="588" s="15" customFormat="1">
      <c r="A588" s="15"/>
      <c r="B588" s="256"/>
      <c r="C588" s="257"/>
      <c r="D588" s="236" t="s">
        <v>176</v>
      </c>
      <c r="E588" s="258" t="s">
        <v>19</v>
      </c>
      <c r="F588" s="259" t="s">
        <v>185</v>
      </c>
      <c r="G588" s="257"/>
      <c r="H588" s="260">
        <v>10.07</v>
      </c>
      <c r="I588" s="261"/>
      <c r="J588" s="257"/>
      <c r="K588" s="257"/>
      <c r="L588" s="262"/>
      <c r="M588" s="263"/>
      <c r="N588" s="264"/>
      <c r="O588" s="264"/>
      <c r="P588" s="264"/>
      <c r="Q588" s="264"/>
      <c r="R588" s="264"/>
      <c r="S588" s="264"/>
      <c r="T588" s="26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6" t="s">
        <v>176</v>
      </c>
      <c r="AU588" s="266" t="s">
        <v>88</v>
      </c>
      <c r="AV588" s="15" t="s">
        <v>172</v>
      </c>
      <c r="AW588" s="15" t="s">
        <v>37</v>
      </c>
      <c r="AX588" s="15" t="s">
        <v>83</v>
      </c>
      <c r="AY588" s="266" t="s">
        <v>164</v>
      </c>
    </row>
    <row r="589" s="2" customFormat="1" ht="55.5" customHeight="1">
      <c r="A589" s="40"/>
      <c r="B589" s="41"/>
      <c r="C589" s="216" t="s">
        <v>585</v>
      </c>
      <c r="D589" s="216" t="s">
        <v>167</v>
      </c>
      <c r="E589" s="217" t="s">
        <v>506</v>
      </c>
      <c r="F589" s="218" t="s">
        <v>507</v>
      </c>
      <c r="G589" s="219" t="s">
        <v>246</v>
      </c>
      <c r="H589" s="220">
        <v>22</v>
      </c>
      <c r="I589" s="221"/>
      <c r="J589" s="222">
        <f>ROUND(I589*H589,2)</f>
        <v>0</v>
      </c>
      <c r="K589" s="218" t="s">
        <v>171</v>
      </c>
      <c r="L589" s="46"/>
      <c r="M589" s="223" t="s">
        <v>19</v>
      </c>
      <c r="N589" s="224" t="s">
        <v>48</v>
      </c>
      <c r="O589" s="86"/>
      <c r="P589" s="225">
        <f>O589*H589</f>
        <v>0</v>
      </c>
      <c r="Q589" s="225">
        <v>0</v>
      </c>
      <c r="R589" s="225">
        <f>Q589*H589</f>
        <v>0</v>
      </c>
      <c r="S589" s="225">
        <v>0</v>
      </c>
      <c r="T589" s="22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27" t="s">
        <v>311</v>
      </c>
      <c r="AT589" s="227" t="s">
        <v>167</v>
      </c>
      <c r="AU589" s="227" t="s">
        <v>88</v>
      </c>
      <c r="AY589" s="19" t="s">
        <v>164</v>
      </c>
      <c r="BE589" s="228">
        <f>IF(N589="základní",J589,0)</f>
        <v>0</v>
      </c>
      <c r="BF589" s="228">
        <f>IF(N589="snížená",J589,0)</f>
        <v>0</v>
      </c>
      <c r="BG589" s="228">
        <f>IF(N589="zákl. přenesená",J589,0)</f>
        <v>0</v>
      </c>
      <c r="BH589" s="228">
        <f>IF(N589="sníž. přenesená",J589,0)</f>
        <v>0</v>
      </c>
      <c r="BI589" s="228">
        <f>IF(N589="nulová",J589,0)</f>
        <v>0</v>
      </c>
      <c r="BJ589" s="19" t="s">
        <v>88</v>
      </c>
      <c r="BK589" s="228">
        <f>ROUND(I589*H589,2)</f>
        <v>0</v>
      </c>
      <c r="BL589" s="19" t="s">
        <v>311</v>
      </c>
      <c r="BM589" s="227" t="s">
        <v>1839</v>
      </c>
    </row>
    <row r="590" s="2" customFormat="1">
      <c r="A590" s="40"/>
      <c r="B590" s="41"/>
      <c r="C590" s="42"/>
      <c r="D590" s="229" t="s">
        <v>174</v>
      </c>
      <c r="E590" s="42"/>
      <c r="F590" s="230" t="s">
        <v>509</v>
      </c>
      <c r="G590" s="42"/>
      <c r="H590" s="42"/>
      <c r="I590" s="231"/>
      <c r="J590" s="42"/>
      <c r="K590" s="42"/>
      <c r="L590" s="46"/>
      <c r="M590" s="232"/>
      <c r="N590" s="23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174</v>
      </c>
      <c r="AU590" s="19" t="s">
        <v>88</v>
      </c>
    </row>
    <row r="591" s="13" customFormat="1">
      <c r="A591" s="13"/>
      <c r="B591" s="234"/>
      <c r="C591" s="235"/>
      <c r="D591" s="236" t="s">
        <v>176</v>
      </c>
      <c r="E591" s="237" t="s">
        <v>19</v>
      </c>
      <c r="F591" s="238" t="s">
        <v>1840</v>
      </c>
      <c r="G591" s="235"/>
      <c r="H591" s="239">
        <v>22</v>
      </c>
      <c r="I591" s="240"/>
      <c r="J591" s="235"/>
      <c r="K591" s="235"/>
      <c r="L591" s="241"/>
      <c r="M591" s="242"/>
      <c r="N591" s="243"/>
      <c r="O591" s="243"/>
      <c r="P591" s="243"/>
      <c r="Q591" s="243"/>
      <c r="R591" s="243"/>
      <c r="S591" s="243"/>
      <c r="T591" s="24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5" t="s">
        <v>176</v>
      </c>
      <c r="AU591" s="245" t="s">
        <v>88</v>
      </c>
      <c r="AV591" s="13" t="s">
        <v>88</v>
      </c>
      <c r="AW591" s="13" t="s">
        <v>37</v>
      </c>
      <c r="AX591" s="13" t="s">
        <v>83</v>
      </c>
      <c r="AY591" s="245" t="s">
        <v>164</v>
      </c>
    </row>
    <row r="592" s="2" customFormat="1" ht="49.05" customHeight="1">
      <c r="A592" s="40"/>
      <c r="B592" s="41"/>
      <c r="C592" s="216" t="s">
        <v>225</v>
      </c>
      <c r="D592" s="216" t="s">
        <v>167</v>
      </c>
      <c r="E592" s="217" t="s">
        <v>511</v>
      </c>
      <c r="F592" s="218" t="s">
        <v>512</v>
      </c>
      <c r="G592" s="219" t="s">
        <v>349</v>
      </c>
      <c r="H592" s="220">
        <v>0.029000000000000001</v>
      </c>
      <c r="I592" s="221"/>
      <c r="J592" s="222">
        <f>ROUND(I592*H592,2)</f>
        <v>0</v>
      </c>
      <c r="K592" s="218" t="s">
        <v>171</v>
      </c>
      <c r="L592" s="46"/>
      <c r="M592" s="223" t="s">
        <v>19</v>
      </c>
      <c r="N592" s="224" t="s">
        <v>48</v>
      </c>
      <c r="O592" s="86"/>
      <c r="P592" s="225">
        <f>O592*H592</f>
        <v>0</v>
      </c>
      <c r="Q592" s="225">
        <v>0</v>
      </c>
      <c r="R592" s="225">
        <f>Q592*H592</f>
        <v>0</v>
      </c>
      <c r="S592" s="225">
        <v>0</v>
      </c>
      <c r="T592" s="22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27" t="s">
        <v>311</v>
      </c>
      <c r="AT592" s="227" t="s">
        <v>167</v>
      </c>
      <c r="AU592" s="227" t="s">
        <v>88</v>
      </c>
      <c r="AY592" s="19" t="s">
        <v>164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9" t="s">
        <v>88</v>
      </c>
      <c r="BK592" s="228">
        <f>ROUND(I592*H592,2)</f>
        <v>0</v>
      </c>
      <c r="BL592" s="19" t="s">
        <v>311</v>
      </c>
      <c r="BM592" s="227" t="s">
        <v>1841</v>
      </c>
    </row>
    <row r="593" s="2" customFormat="1">
      <c r="A593" s="40"/>
      <c r="B593" s="41"/>
      <c r="C593" s="42"/>
      <c r="D593" s="229" t="s">
        <v>174</v>
      </c>
      <c r="E593" s="42"/>
      <c r="F593" s="230" t="s">
        <v>514</v>
      </c>
      <c r="G593" s="42"/>
      <c r="H593" s="42"/>
      <c r="I593" s="231"/>
      <c r="J593" s="42"/>
      <c r="K593" s="42"/>
      <c r="L593" s="46"/>
      <c r="M593" s="232"/>
      <c r="N593" s="23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174</v>
      </c>
      <c r="AU593" s="19" t="s">
        <v>88</v>
      </c>
    </row>
    <row r="594" s="2" customFormat="1" ht="49.05" customHeight="1">
      <c r="A594" s="40"/>
      <c r="B594" s="41"/>
      <c r="C594" s="216" t="s">
        <v>241</v>
      </c>
      <c r="D594" s="216" t="s">
        <v>167</v>
      </c>
      <c r="E594" s="217" t="s">
        <v>516</v>
      </c>
      <c r="F594" s="218" t="s">
        <v>517</v>
      </c>
      <c r="G594" s="219" t="s">
        <v>349</v>
      </c>
      <c r="H594" s="220">
        <v>0.029000000000000001</v>
      </c>
      <c r="I594" s="221"/>
      <c r="J594" s="222">
        <f>ROUND(I594*H594,2)</f>
        <v>0</v>
      </c>
      <c r="K594" s="218" t="s">
        <v>171</v>
      </c>
      <c r="L594" s="46"/>
      <c r="M594" s="223" t="s">
        <v>19</v>
      </c>
      <c r="N594" s="224" t="s">
        <v>48</v>
      </c>
      <c r="O594" s="86"/>
      <c r="P594" s="225">
        <f>O594*H594</f>
        <v>0</v>
      </c>
      <c r="Q594" s="225">
        <v>0</v>
      </c>
      <c r="R594" s="225">
        <f>Q594*H594</f>
        <v>0</v>
      </c>
      <c r="S594" s="225">
        <v>0</v>
      </c>
      <c r="T594" s="226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27" t="s">
        <v>311</v>
      </c>
      <c r="AT594" s="227" t="s">
        <v>167</v>
      </c>
      <c r="AU594" s="227" t="s">
        <v>88</v>
      </c>
      <c r="AY594" s="19" t="s">
        <v>164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9" t="s">
        <v>88</v>
      </c>
      <c r="BK594" s="228">
        <f>ROUND(I594*H594,2)</f>
        <v>0</v>
      </c>
      <c r="BL594" s="19" t="s">
        <v>311</v>
      </c>
      <c r="BM594" s="227" t="s">
        <v>1842</v>
      </c>
    </row>
    <row r="595" s="2" customFormat="1">
      <c r="A595" s="40"/>
      <c r="B595" s="41"/>
      <c r="C595" s="42"/>
      <c r="D595" s="229" t="s">
        <v>174</v>
      </c>
      <c r="E595" s="42"/>
      <c r="F595" s="230" t="s">
        <v>519</v>
      </c>
      <c r="G595" s="42"/>
      <c r="H595" s="42"/>
      <c r="I595" s="231"/>
      <c r="J595" s="42"/>
      <c r="K595" s="42"/>
      <c r="L595" s="46"/>
      <c r="M595" s="232"/>
      <c r="N595" s="233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174</v>
      </c>
      <c r="AU595" s="19" t="s">
        <v>88</v>
      </c>
    </row>
    <row r="596" s="12" customFormat="1" ht="22.8" customHeight="1">
      <c r="A596" s="12"/>
      <c r="B596" s="200"/>
      <c r="C596" s="201"/>
      <c r="D596" s="202" t="s">
        <v>75</v>
      </c>
      <c r="E596" s="214" t="s">
        <v>520</v>
      </c>
      <c r="F596" s="214" t="s">
        <v>521</v>
      </c>
      <c r="G596" s="201"/>
      <c r="H596" s="201"/>
      <c r="I596" s="204"/>
      <c r="J596" s="215">
        <f>BK596</f>
        <v>0</v>
      </c>
      <c r="K596" s="201"/>
      <c r="L596" s="206"/>
      <c r="M596" s="207"/>
      <c r="N596" s="208"/>
      <c r="O596" s="208"/>
      <c r="P596" s="209">
        <f>SUM(P597:P698)</f>
        <v>0</v>
      </c>
      <c r="Q596" s="208"/>
      <c r="R596" s="209">
        <f>SUM(R597:R698)</f>
        <v>0.70706025999999988</v>
      </c>
      <c r="S596" s="208"/>
      <c r="T596" s="210">
        <f>SUM(T597:T698)</f>
        <v>0.254332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11" t="s">
        <v>88</v>
      </c>
      <c r="AT596" s="212" t="s">
        <v>75</v>
      </c>
      <c r="AU596" s="212" t="s">
        <v>83</v>
      </c>
      <c r="AY596" s="211" t="s">
        <v>164</v>
      </c>
      <c r="BK596" s="213">
        <f>SUM(BK597:BK698)</f>
        <v>0</v>
      </c>
    </row>
    <row r="597" s="2" customFormat="1" ht="16.5" customHeight="1">
      <c r="A597" s="40"/>
      <c r="B597" s="41"/>
      <c r="C597" s="216" t="s">
        <v>597</v>
      </c>
      <c r="D597" s="216" t="s">
        <v>167</v>
      </c>
      <c r="E597" s="217" t="s">
        <v>1843</v>
      </c>
      <c r="F597" s="218" t="s">
        <v>1844</v>
      </c>
      <c r="G597" s="219" t="s">
        <v>170</v>
      </c>
      <c r="H597" s="220">
        <v>13.4</v>
      </c>
      <c r="I597" s="221"/>
      <c r="J597" s="222">
        <f>ROUND(I597*H597,2)</f>
        <v>0</v>
      </c>
      <c r="K597" s="218" t="s">
        <v>171</v>
      </c>
      <c r="L597" s="46"/>
      <c r="M597" s="223" t="s">
        <v>19</v>
      </c>
      <c r="N597" s="224" t="s">
        <v>48</v>
      </c>
      <c r="O597" s="86"/>
      <c r="P597" s="225">
        <f>O597*H597</f>
        <v>0</v>
      </c>
      <c r="Q597" s="225">
        <v>0</v>
      </c>
      <c r="R597" s="225">
        <f>Q597*H597</f>
        <v>0</v>
      </c>
      <c r="S597" s="225">
        <v>0.01098</v>
      </c>
      <c r="T597" s="226">
        <f>S597*H597</f>
        <v>0.14713200000000001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27" t="s">
        <v>311</v>
      </c>
      <c r="AT597" s="227" t="s">
        <v>167</v>
      </c>
      <c r="AU597" s="227" t="s">
        <v>88</v>
      </c>
      <c r="AY597" s="19" t="s">
        <v>164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9" t="s">
        <v>88</v>
      </c>
      <c r="BK597" s="228">
        <f>ROUND(I597*H597,2)</f>
        <v>0</v>
      </c>
      <c r="BL597" s="19" t="s">
        <v>311</v>
      </c>
      <c r="BM597" s="227" t="s">
        <v>1845</v>
      </c>
    </row>
    <row r="598" s="2" customFormat="1">
      <c r="A598" s="40"/>
      <c r="B598" s="41"/>
      <c r="C598" s="42"/>
      <c r="D598" s="229" t="s">
        <v>174</v>
      </c>
      <c r="E598" s="42"/>
      <c r="F598" s="230" t="s">
        <v>1846</v>
      </c>
      <c r="G598" s="42"/>
      <c r="H598" s="42"/>
      <c r="I598" s="231"/>
      <c r="J598" s="42"/>
      <c r="K598" s="42"/>
      <c r="L598" s="46"/>
      <c r="M598" s="232"/>
      <c r="N598" s="233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174</v>
      </c>
      <c r="AU598" s="19" t="s">
        <v>88</v>
      </c>
    </row>
    <row r="599" s="13" customFormat="1">
      <c r="A599" s="13"/>
      <c r="B599" s="234"/>
      <c r="C599" s="235"/>
      <c r="D599" s="236" t="s">
        <v>176</v>
      </c>
      <c r="E599" s="237" t="s">
        <v>19</v>
      </c>
      <c r="F599" s="238" t="s">
        <v>1847</v>
      </c>
      <c r="G599" s="235"/>
      <c r="H599" s="239">
        <v>8.4000000000000004</v>
      </c>
      <c r="I599" s="240"/>
      <c r="J599" s="235"/>
      <c r="K599" s="235"/>
      <c r="L599" s="241"/>
      <c r="M599" s="242"/>
      <c r="N599" s="243"/>
      <c r="O599" s="243"/>
      <c r="P599" s="243"/>
      <c r="Q599" s="243"/>
      <c r="R599" s="243"/>
      <c r="S599" s="243"/>
      <c r="T599" s="24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5" t="s">
        <v>176</v>
      </c>
      <c r="AU599" s="245" t="s">
        <v>88</v>
      </c>
      <c r="AV599" s="13" t="s">
        <v>88</v>
      </c>
      <c r="AW599" s="13" t="s">
        <v>37</v>
      </c>
      <c r="AX599" s="13" t="s">
        <v>76</v>
      </c>
      <c r="AY599" s="245" t="s">
        <v>164</v>
      </c>
    </row>
    <row r="600" s="13" customFormat="1">
      <c r="A600" s="13"/>
      <c r="B600" s="234"/>
      <c r="C600" s="235"/>
      <c r="D600" s="236" t="s">
        <v>176</v>
      </c>
      <c r="E600" s="237" t="s">
        <v>19</v>
      </c>
      <c r="F600" s="238" t="s">
        <v>1848</v>
      </c>
      <c r="G600" s="235"/>
      <c r="H600" s="239">
        <v>5</v>
      </c>
      <c r="I600" s="240"/>
      <c r="J600" s="235"/>
      <c r="K600" s="235"/>
      <c r="L600" s="241"/>
      <c r="M600" s="242"/>
      <c r="N600" s="243"/>
      <c r="O600" s="243"/>
      <c r="P600" s="243"/>
      <c r="Q600" s="243"/>
      <c r="R600" s="243"/>
      <c r="S600" s="243"/>
      <c r="T600" s="24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5" t="s">
        <v>176</v>
      </c>
      <c r="AU600" s="245" t="s">
        <v>88</v>
      </c>
      <c r="AV600" s="13" t="s">
        <v>88</v>
      </c>
      <c r="AW600" s="13" t="s">
        <v>37</v>
      </c>
      <c r="AX600" s="13" t="s">
        <v>76</v>
      </c>
      <c r="AY600" s="245" t="s">
        <v>164</v>
      </c>
    </row>
    <row r="601" s="15" customFormat="1">
      <c r="A601" s="15"/>
      <c r="B601" s="256"/>
      <c r="C601" s="257"/>
      <c r="D601" s="236" t="s">
        <v>176</v>
      </c>
      <c r="E601" s="258" t="s">
        <v>19</v>
      </c>
      <c r="F601" s="259" t="s">
        <v>185</v>
      </c>
      <c r="G601" s="257"/>
      <c r="H601" s="260">
        <v>13.4</v>
      </c>
      <c r="I601" s="261"/>
      <c r="J601" s="257"/>
      <c r="K601" s="257"/>
      <c r="L601" s="262"/>
      <c r="M601" s="263"/>
      <c r="N601" s="264"/>
      <c r="O601" s="264"/>
      <c r="P601" s="264"/>
      <c r="Q601" s="264"/>
      <c r="R601" s="264"/>
      <c r="S601" s="264"/>
      <c r="T601" s="26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6" t="s">
        <v>176</v>
      </c>
      <c r="AU601" s="266" t="s">
        <v>88</v>
      </c>
      <c r="AV601" s="15" t="s">
        <v>172</v>
      </c>
      <c r="AW601" s="15" t="s">
        <v>37</v>
      </c>
      <c r="AX601" s="15" t="s">
        <v>83</v>
      </c>
      <c r="AY601" s="266" t="s">
        <v>164</v>
      </c>
    </row>
    <row r="602" s="2" customFormat="1" ht="16.5" customHeight="1">
      <c r="A602" s="40"/>
      <c r="B602" s="41"/>
      <c r="C602" s="216" t="s">
        <v>601</v>
      </c>
      <c r="D602" s="216" t="s">
        <v>167</v>
      </c>
      <c r="E602" s="217" t="s">
        <v>1849</v>
      </c>
      <c r="F602" s="218" t="s">
        <v>1850</v>
      </c>
      <c r="G602" s="219" t="s">
        <v>170</v>
      </c>
      <c r="H602" s="220">
        <v>13.4</v>
      </c>
      <c r="I602" s="221"/>
      <c r="J602" s="222">
        <f>ROUND(I602*H602,2)</f>
        <v>0</v>
      </c>
      <c r="K602" s="218" t="s">
        <v>171</v>
      </c>
      <c r="L602" s="46"/>
      <c r="M602" s="223" t="s">
        <v>19</v>
      </c>
      <c r="N602" s="224" t="s">
        <v>48</v>
      </c>
      <c r="O602" s="86"/>
      <c r="P602" s="225">
        <f>O602*H602</f>
        <v>0</v>
      </c>
      <c r="Q602" s="225">
        <v>0</v>
      </c>
      <c r="R602" s="225">
        <f>Q602*H602</f>
        <v>0</v>
      </c>
      <c r="S602" s="225">
        <v>0.0080000000000000002</v>
      </c>
      <c r="T602" s="226">
        <f>S602*H602</f>
        <v>0.1072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27" t="s">
        <v>311</v>
      </c>
      <c r="AT602" s="227" t="s">
        <v>167</v>
      </c>
      <c r="AU602" s="227" t="s">
        <v>88</v>
      </c>
      <c r="AY602" s="19" t="s">
        <v>164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9" t="s">
        <v>88</v>
      </c>
      <c r="BK602" s="228">
        <f>ROUND(I602*H602,2)</f>
        <v>0</v>
      </c>
      <c r="BL602" s="19" t="s">
        <v>311</v>
      </c>
      <c r="BM602" s="227" t="s">
        <v>1851</v>
      </c>
    </row>
    <row r="603" s="2" customFormat="1">
      <c r="A603" s="40"/>
      <c r="B603" s="41"/>
      <c r="C603" s="42"/>
      <c r="D603" s="229" t="s">
        <v>174</v>
      </c>
      <c r="E603" s="42"/>
      <c r="F603" s="230" t="s">
        <v>1852</v>
      </c>
      <c r="G603" s="42"/>
      <c r="H603" s="42"/>
      <c r="I603" s="231"/>
      <c r="J603" s="42"/>
      <c r="K603" s="42"/>
      <c r="L603" s="46"/>
      <c r="M603" s="232"/>
      <c r="N603" s="23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174</v>
      </c>
      <c r="AU603" s="19" t="s">
        <v>88</v>
      </c>
    </row>
    <row r="604" s="2" customFormat="1" ht="33" customHeight="1">
      <c r="A604" s="40"/>
      <c r="B604" s="41"/>
      <c r="C604" s="216" t="s">
        <v>608</v>
      </c>
      <c r="D604" s="216" t="s">
        <v>167</v>
      </c>
      <c r="E604" s="217" t="s">
        <v>1853</v>
      </c>
      <c r="F604" s="218" t="s">
        <v>1854</v>
      </c>
      <c r="G604" s="219" t="s">
        <v>170</v>
      </c>
      <c r="H604" s="220">
        <v>2.0699999999999998</v>
      </c>
      <c r="I604" s="221"/>
      <c r="J604" s="222">
        <f>ROUND(I604*H604,2)</f>
        <v>0</v>
      </c>
      <c r="K604" s="218" t="s">
        <v>171</v>
      </c>
      <c r="L604" s="46"/>
      <c r="M604" s="223" t="s">
        <v>19</v>
      </c>
      <c r="N604" s="224" t="s">
        <v>48</v>
      </c>
      <c r="O604" s="86"/>
      <c r="P604" s="225">
        <f>O604*H604</f>
        <v>0</v>
      </c>
      <c r="Q604" s="225">
        <v>0.00027</v>
      </c>
      <c r="R604" s="225">
        <f>Q604*H604</f>
        <v>0.00055889999999999998</v>
      </c>
      <c r="S604" s="225">
        <v>0</v>
      </c>
      <c r="T604" s="226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27" t="s">
        <v>311</v>
      </c>
      <c r="AT604" s="227" t="s">
        <v>167</v>
      </c>
      <c r="AU604" s="227" t="s">
        <v>88</v>
      </c>
      <c r="AY604" s="19" t="s">
        <v>164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9" t="s">
        <v>88</v>
      </c>
      <c r="BK604" s="228">
        <f>ROUND(I604*H604,2)</f>
        <v>0</v>
      </c>
      <c r="BL604" s="19" t="s">
        <v>311</v>
      </c>
      <c r="BM604" s="227" t="s">
        <v>1855</v>
      </c>
    </row>
    <row r="605" s="2" customFormat="1">
      <c r="A605" s="40"/>
      <c r="B605" s="41"/>
      <c r="C605" s="42"/>
      <c r="D605" s="229" t="s">
        <v>174</v>
      </c>
      <c r="E605" s="42"/>
      <c r="F605" s="230" t="s">
        <v>1856</v>
      </c>
      <c r="G605" s="42"/>
      <c r="H605" s="42"/>
      <c r="I605" s="231"/>
      <c r="J605" s="42"/>
      <c r="K605" s="42"/>
      <c r="L605" s="46"/>
      <c r="M605" s="232"/>
      <c r="N605" s="233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174</v>
      </c>
      <c r="AU605" s="19" t="s">
        <v>88</v>
      </c>
    </row>
    <row r="606" s="13" customFormat="1">
      <c r="A606" s="13"/>
      <c r="B606" s="234"/>
      <c r="C606" s="235"/>
      <c r="D606" s="236" t="s">
        <v>176</v>
      </c>
      <c r="E606" s="237" t="s">
        <v>19</v>
      </c>
      <c r="F606" s="238" t="s">
        <v>1857</v>
      </c>
      <c r="G606" s="235"/>
      <c r="H606" s="239">
        <v>2.0699999999999998</v>
      </c>
      <c r="I606" s="240"/>
      <c r="J606" s="235"/>
      <c r="K606" s="235"/>
      <c r="L606" s="241"/>
      <c r="M606" s="242"/>
      <c r="N606" s="243"/>
      <c r="O606" s="243"/>
      <c r="P606" s="243"/>
      <c r="Q606" s="243"/>
      <c r="R606" s="243"/>
      <c r="S606" s="243"/>
      <c r="T606" s="24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5" t="s">
        <v>176</v>
      </c>
      <c r="AU606" s="245" t="s">
        <v>88</v>
      </c>
      <c r="AV606" s="13" t="s">
        <v>88</v>
      </c>
      <c r="AW606" s="13" t="s">
        <v>37</v>
      </c>
      <c r="AX606" s="13" t="s">
        <v>83</v>
      </c>
      <c r="AY606" s="245" t="s">
        <v>164</v>
      </c>
    </row>
    <row r="607" s="2" customFormat="1" ht="24.15" customHeight="1">
      <c r="A607" s="40"/>
      <c r="B607" s="41"/>
      <c r="C607" s="278" t="s">
        <v>615</v>
      </c>
      <c r="D607" s="278" t="s">
        <v>250</v>
      </c>
      <c r="E607" s="279" t="s">
        <v>1858</v>
      </c>
      <c r="F607" s="280" t="s">
        <v>1859</v>
      </c>
      <c r="G607" s="281" t="s">
        <v>246</v>
      </c>
      <c r="H607" s="282">
        <v>2</v>
      </c>
      <c r="I607" s="283"/>
      <c r="J607" s="284">
        <f>ROUND(I607*H607,2)</f>
        <v>0</v>
      </c>
      <c r="K607" s="280" t="s">
        <v>19</v>
      </c>
      <c r="L607" s="285"/>
      <c r="M607" s="286" t="s">
        <v>19</v>
      </c>
      <c r="N607" s="287" t="s">
        <v>48</v>
      </c>
      <c r="O607" s="86"/>
      <c r="P607" s="225">
        <f>O607*H607</f>
        <v>0</v>
      </c>
      <c r="Q607" s="225">
        <v>0.036810000000000002</v>
      </c>
      <c r="R607" s="225">
        <f>Q607*H607</f>
        <v>0.073620000000000005</v>
      </c>
      <c r="S607" s="225">
        <v>0</v>
      </c>
      <c r="T607" s="226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27" t="s">
        <v>397</v>
      </c>
      <c r="AT607" s="227" t="s">
        <v>250</v>
      </c>
      <c r="AU607" s="227" t="s">
        <v>88</v>
      </c>
      <c r="AY607" s="19" t="s">
        <v>164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9" t="s">
        <v>88</v>
      </c>
      <c r="BK607" s="228">
        <f>ROUND(I607*H607,2)</f>
        <v>0</v>
      </c>
      <c r="BL607" s="19" t="s">
        <v>311</v>
      </c>
      <c r="BM607" s="227" t="s">
        <v>1860</v>
      </c>
    </row>
    <row r="608" s="13" customFormat="1">
      <c r="A608" s="13"/>
      <c r="B608" s="234"/>
      <c r="C608" s="235"/>
      <c r="D608" s="236" t="s">
        <v>176</v>
      </c>
      <c r="E608" s="237" t="s">
        <v>19</v>
      </c>
      <c r="F608" s="238" t="s">
        <v>1861</v>
      </c>
      <c r="G608" s="235"/>
      <c r="H608" s="239">
        <v>2</v>
      </c>
      <c r="I608" s="240"/>
      <c r="J608" s="235"/>
      <c r="K608" s="235"/>
      <c r="L608" s="241"/>
      <c r="M608" s="242"/>
      <c r="N608" s="243"/>
      <c r="O608" s="243"/>
      <c r="P608" s="243"/>
      <c r="Q608" s="243"/>
      <c r="R608" s="243"/>
      <c r="S608" s="243"/>
      <c r="T608" s="24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5" t="s">
        <v>176</v>
      </c>
      <c r="AU608" s="245" t="s">
        <v>88</v>
      </c>
      <c r="AV608" s="13" t="s">
        <v>88</v>
      </c>
      <c r="AW608" s="13" t="s">
        <v>37</v>
      </c>
      <c r="AX608" s="13" t="s">
        <v>83</v>
      </c>
      <c r="AY608" s="245" t="s">
        <v>164</v>
      </c>
    </row>
    <row r="609" s="2" customFormat="1" ht="33" customHeight="1">
      <c r="A609" s="40"/>
      <c r="B609" s="41"/>
      <c r="C609" s="216" t="s">
        <v>621</v>
      </c>
      <c r="D609" s="216" t="s">
        <v>167</v>
      </c>
      <c r="E609" s="217" t="s">
        <v>530</v>
      </c>
      <c r="F609" s="218" t="s">
        <v>531</v>
      </c>
      <c r="G609" s="219" t="s">
        <v>170</v>
      </c>
      <c r="H609" s="220">
        <v>8.7360000000000007</v>
      </c>
      <c r="I609" s="221"/>
      <c r="J609" s="222">
        <f>ROUND(I609*H609,2)</f>
        <v>0</v>
      </c>
      <c r="K609" s="218" t="s">
        <v>171</v>
      </c>
      <c r="L609" s="46"/>
      <c r="M609" s="223" t="s">
        <v>19</v>
      </c>
      <c r="N609" s="224" t="s">
        <v>48</v>
      </c>
      <c r="O609" s="86"/>
      <c r="P609" s="225">
        <f>O609*H609</f>
        <v>0</v>
      </c>
      <c r="Q609" s="225">
        <v>0.00025999999999999998</v>
      </c>
      <c r="R609" s="225">
        <f>Q609*H609</f>
        <v>0.00227136</v>
      </c>
      <c r="S609" s="225">
        <v>0</v>
      </c>
      <c r="T609" s="22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27" t="s">
        <v>311</v>
      </c>
      <c r="AT609" s="227" t="s">
        <v>167</v>
      </c>
      <c r="AU609" s="227" t="s">
        <v>88</v>
      </c>
      <c r="AY609" s="19" t="s">
        <v>164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9" t="s">
        <v>88</v>
      </c>
      <c r="BK609" s="228">
        <f>ROUND(I609*H609,2)</f>
        <v>0</v>
      </c>
      <c r="BL609" s="19" t="s">
        <v>311</v>
      </c>
      <c r="BM609" s="227" t="s">
        <v>1862</v>
      </c>
    </row>
    <row r="610" s="2" customFormat="1">
      <c r="A610" s="40"/>
      <c r="B610" s="41"/>
      <c r="C610" s="42"/>
      <c r="D610" s="229" t="s">
        <v>174</v>
      </c>
      <c r="E610" s="42"/>
      <c r="F610" s="230" t="s">
        <v>533</v>
      </c>
      <c r="G610" s="42"/>
      <c r="H610" s="42"/>
      <c r="I610" s="231"/>
      <c r="J610" s="42"/>
      <c r="K610" s="42"/>
      <c r="L610" s="46"/>
      <c r="M610" s="232"/>
      <c r="N610" s="233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174</v>
      </c>
      <c r="AU610" s="19" t="s">
        <v>88</v>
      </c>
    </row>
    <row r="611" s="13" customFormat="1">
      <c r="A611" s="13"/>
      <c r="B611" s="234"/>
      <c r="C611" s="235"/>
      <c r="D611" s="236" t="s">
        <v>176</v>
      </c>
      <c r="E611" s="237" t="s">
        <v>19</v>
      </c>
      <c r="F611" s="238" t="s">
        <v>1863</v>
      </c>
      <c r="G611" s="235"/>
      <c r="H611" s="239">
        <v>5.8220000000000001</v>
      </c>
      <c r="I611" s="240"/>
      <c r="J611" s="235"/>
      <c r="K611" s="235"/>
      <c r="L611" s="241"/>
      <c r="M611" s="242"/>
      <c r="N611" s="243"/>
      <c r="O611" s="243"/>
      <c r="P611" s="243"/>
      <c r="Q611" s="243"/>
      <c r="R611" s="243"/>
      <c r="S611" s="243"/>
      <c r="T611" s="24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5" t="s">
        <v>176</v>
      </c>
      <c r="AU611" s="245" t="s">
        <v>88</v>
      </c>
      <c r="AV611" s="13" t="s">
        <v>88</v>
      </c>
      <c r="AW611" s="13" t="s">
        <v>37</v>
      </c>
      <c r="AX611" s="13" t="s">
        <v>76</v>
      </c>
      <c r="AY611" s="245" t="s">
        <v>164</v>
      </c>
    </row>
    <row r="612" s="13" customFormat="1">
      <c r="A612" s="13"/>
      <c r="B612" s="234"/>
      <c r="C612" s="235"/>
      <c r="D612" s="236" t="s">
        <v>176</v>
      </c>
      <c r="E612" s="237" t="s">
        <v>19</v>
      </c>
      <c r="F612" s="238" t="s">
        <v>1864</v>
      </c>
      <c r="G612" s="235"/>
      <c r="H612" s="239">
        <v>2.9140000000000001</v>
      </c>
      <c r="I612" s="240"/>
      <c r="J612" s="235"/>
      <c r="K612" s="235"/>
      <c r="L612" s="241"/>
      <c r="M612" s="242"/>
      <c r="N612" s="243"/>
      <c r="O612" s="243"/>
      <c r="P612" s="243"/>
      <c r="Q612" s="243"/>
      <c r="R612" s="243"/>
      <c r="S612" s="243"/>
      <c r="T612" s="24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5" t="s">
        <v>176</v>
      </c>
      <c r="AU612" s="245" t="s">
        <v>88</v>
      </c>
      <c r="AV612" s="13" t="s">
        <v>88</v>
      </c>
      <c r="AW612" s="13" t="s">
        <v>37</v>
      </c>
      <c r="AX612" s="13" t="s">
        <v>76</v>
      </c>
      <c r="AY612" s="245" t="s">
        <v>164</v>
      </c>
    </row>
    <row r="613" s="15" customFormat="1">
      <c r="A613" s="15"/>
      <c r="B613" s="256"/>
      <c r="C613" s="257"/>
      <c r="D613" s="236" t="s">
        <v>176</v>
      </c>
      <c r="E613" s="258" t="s">
        <v>19</v>
      </c>
      <c r="F613" s="259" t="s">
        <v>185</v>
      </c>
      <c r="G613" s="257"/>
      <c r="H613" s="260">
        <v>8.7360000000000007</v>
      </c>
      <c r="I613" s="261"/>
      <c r="J613" s="257"/>
      <c r="K613" s="257"/>
      <c r="L613" s="262"/>
      <c r="M613" s="263"/>
      <c r="N613" s="264"/>
      <c r="O613" s="264"/>
      <c r="P613" s="264"/>
      <c r="Q613" s="264"/>
      <c r="R613" s="264"/>
      <c r="S613" s="264"/>
      <c r="T613" s="26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6" t="s">
        <v>176</v>
      </c>
      <c r="AU613" s="266" t="s">
        <v>88</v>
      </c>
      <c r="AV613" s="15" t="s">
        <v>172</v>
      </c>
      <c r="AW613" s="15" t="s">
        <v>37</v>
      </c>
      <c r="AX613" s="15" t="s">
        <v>83</v>
      </c>
      <c r="AY613" s="266" t="s">
        <v>164</v>
      </c>
    </row>
    <row r="614" s="2" customFormat="1" ht="24.15" customHeight="1">
      <c r="A614" s="40"/>
      <c r="B614" s="41"/>
      <c r="C614" s="278" t="s">
        <v>626</v>
      </c>
      <c r="D614" s="278" t="s">
        <v>250</v>
      </c>
      <c r="E614" s="279" t="s">
        <v>1865</v>
      </c>
      <c r="F614" s="280" t="s">
        <v>1866</v>
      </c>
      <c r="G614" s="281" t="s">
        <v>246</v>
      </c>
      <c r="H614" s="282">
        <v>2</v>
      </c>
      <c r="I614" s="283"/>
      <c r="J614" s="284">
        <f>ROUND(I614*H614,2)</f>
        <v>0</v>
      </c>
      <c r="K614" s="280" t="s">
        <v>19</v>
      </c>
      <c r="L614" s="285"/>
      <c r="M614" s="286" t="s">
        <v>19</v>
      </c>
      <c r="N614" s="287" t="s">
        <v>48</v>
      </c>
      <c r="O614" s="86"/>
      <c r="P614" s="225">
        <f>O614*H614</f>
        <v>0</v>
      </c>
      <c r="Q614" s="225">
        <v>0.0722</v>
      </c>
      <c r="R614" s="225">
        <f>Q614*H614</f>
        <v>0.1444</v>
      </c>
      <c r="S614" s="225">
        <v>0</v>
      </c>
      <c r="T614" s="226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27" t="s">
        <v>397</v>
      </c>
      <c r="AT614" s="227" t="s">
        <v>250</v>
      </c>
      <c r="AU614" s="227" t="s">
        <v>88</v>
      </c>
      <c r="AY614" s="19" t="s">
        <v>164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9" t="s">
        <v>88</v>
      </c>
      <c r="BK614" s="228">
        <f>ROUND(I614*H614,2)</f>
        <v>0</v>
      </c>
      <c r="BL614" s="19" t="s">
        <v>311</v>
      </c>
      <c r="BM614" s="227" t="s">
        <v>1867</v>
      </c>
    </row>
    <row r="615" s="13" customFormat="1">
      <c r="A615" s="13"/>
      <c r="B615" s="234"/>
      <c r="C615" s="235"/>
      <c r="D615" s="236" t="s">
        <v>176</v>
      </c>
      <c r="E615" s="237" t="s">
        <v>19</v>
      </c>
      <c r="F615" s="238" t="s">
        <v>1868</v>
      </c>
      <c r="G615" s="235"/>
      <c r="H615" s="239">
        <v>2</v>
      </c>
      <c r="I615" s="240"/>
      <c r="J615" s="235"/>
      <c r="K615" s="235"/>
      <c r="L615" s="241"/>
      <c r="M615" s="242"/>
      <c r="N615" s="243"/>
      <c r="O615" s="243"/>
      <c r="P615" s="243"/>
      <c r="Q615" s="243"/>
      <c r="R615" s="243"/>
      <c r="S615" s="243"/>
      <c r="T615" s="24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5" t="s">
        <v>176</v>
      </c>
      <c r="AU615" s="245" t="s">
        <v>88</v>
      </c>
      <c r="AV615" s="13" t="s">
        <v>88</v>
      </c>
      <c r="AW615" s="13" t="s">
        <v>37</v>
      </c>
      <c r="AX615" s="13" t="s">
        <v>83</v>
      </c>
      <c r="AY615" s="245" t="s">
        <v>164</v>
      </c>
    </row>
    <row r="616" s="2" customFormat="1" ht="24.15" customHeight="1">
      <c r="A616" s="40"/>
      <c r="B616" s="41"/>
      <c r="C616" s="278" t="s">
        <v>631</v>
      </c>
      <c r="D616" s="278" t="s">
        <v>250</v>
      </c>
      <c r="E616" s="279" t="s">
        <v>1869</v>
      </c>
      <c r="F616" s="280" t="s">
        <v>1870</v>
      </c>
      <c r="G616" s="281" t="s">
        <v>246</v>
      </c>
      <c r="H616" s="282">
        <v>1</v>
      </c>
      <c r="I616" s="283"/>
      <c r="J616" s="284">
        <f>ROUND(I616*H616,2)</f>
        <v>0</v>
      </c>
      <c r="K616" s="280" t="s">
        <v>19</v>
      </c>
      <c r="L616" s="285"/>
      <c r="M616" s="286" t="s">
        <v>19</v>
      </c>
      <c r="N616" s="287" t="s">
        <v>48</v>
      </c>
      <c r="O616" s="86"/>
      <c r="P616" s="225">
        <f>O616*H616</f>
        <v>0</v>
      </c>
      <c r="Q616" s="225">
        <v>0.072109999999999994</v>
      </c>
      <c r="R616" s="225">
        <f>Q616*H616</f>
        <v>0.072109999999999994</v>
      </c>
      <c r="S616" s="225">
        <v>0</v>
      </c>
      <c r="T616" s="22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27" t="s">
        <v>397</v>
      </c>
      <c r="AT616" s="227" t="s">
        <v>250</v>
      </c>
      <c r="AU616" s="227" t="s">
        <v>88</v>
      </c>
      <c r="AY616" s="19" t="s">
        <v>164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9" t="s">
        <v>88</v>
      </c>
      <c r="BK616" s="228">
        <f>ROUND(I616*H616,2)</f>
        <v>0</v>
      </c>
      <c r="BL616" s="19" t="s">
        <v>311</v>
      </c>
      <c r="BM616" s="227" t="s">
        <v>1871</v>
      </c>
    </row>
    <row r="617" s="13" customFormat="1">
      <c r="A617" s="13"/>
      <c r="B617" s="234"/>
      <c r="C617" s="235"/>
      <c r="D617" s="236" t="s">
        <v>176</v>
      </c>
      <c r="E617" s="237" t="s">
        <v>19</v>
      </c>
      <c r="F617" s="238" t="s">
        <v>1872</v>
      </c>
      <c r="G617" s="235"/>
      <c r="H617" s="239">
        <v>1</v>
      </c>
      <c r="I617" s="240"/>
      <c r="J617" s="235"/>
      <c r="K617" s="235"/>
      <c r="L617" s="241"/>
      <c r="M617" s="242"/>
      <c r="N617" s="243"/>
      <c r="O617" s="243"/>
      <c r="P617" s="243"/>
      <c r="Q617" s="243"/>
      <c r="R617" s="243"/>
      <c r="S617" s="243"/>
      <c r="T617" s="24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5" t="s">
        <v>176</v>
      </c>
      <c r="AU617" s="245" t="s">
        <v>88</v>
      </c>
      <c r="AV617" s="13" t="s">
        <v>88</v>
      </c>
      <c r="AW617" s="13" t="s">
        <v>37</v>
      </c>
      <c r="AX617" s="13" t="s">
        <v>83</v>
      </c>
      <c r="AY617" s="245" t="s">
        <v>164</v>
      </c>
    </row>
    <row r="618" s="2" customFormat="1" ht="24.15" customHeight="1">
      <c r="A618" s="40"/>
      <c r="B618" s="41"/>
      <c r="C618" s="216" t="s">
        <v>636</v>
      </c>
      <c r="D618" s="216" t="s">
        <v>167</v>
      </c>
      <c r="E618" s="217" t="s">
        <v>1873</v>
      </c>
      <c r="F618" s="218" t="s">
        <v>1874</v>
      </c>
      <c r="G618" s="219" t="s">
        <v>246</v>
      </c>
      <c r="H618" s="220">
        <v>6</v>
      </c>
      <c r="I618" s="221"/>
      <c r="J618" s="222">
        <f>ROUND(I618*H618,2)</f>
        <v>0</v>
      </c>
      <c r="K618" s="218" t="s">
        <v>171</v>
      </c>
      <c r="L618" s="46"/>
      <c r="M618" s="223" t="s">
        <v>19</v>
      </c>
      <c r="N618" s="224" t="s">
        <v>48</v>
      </c>
      <c r="O618" s="86"/>
      <c r="P618" s="225">
        <f>O618*H618</f>
        <v>0</v>
      </c>
      <c r="Q618" s="225">
        <v>0.00027</v>
      </c>
      <c r="R618" s="225">
        <f>Q618*H618</f>
        <v>0.0016199999999999999</v>
      </c>
      <c r="S618" s="225">
        <v>0</v>
      </c>
      <c r="T618" s="22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27" t="s">
        <v>311</v>
      </c>
      <c r="AT618" s="227" t="s">
        <v>167</v>
      </c>
      <c r="AU618" s="227" t="s">
        <v>88</v>
      </c>
      <c r="AY618" s="19" t="s">
        <v>164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9" t="s">
        <v>88</v>
      </c>
      <c r="BK618" s="228">
        <f>ROUND(I618*H618,2)</f>
        <v>0</v>
      </c>
      <c r="BL618" s="19" t="s">
        <v>311</v>
      </c>
      <c r="BM618" s="227" t="s">
        <v>1875</v>
      </c>
    </row>
    <row r="619" s="2" customFormat="1">
      <c r="A619" s="40"/>
      <c r="B619" s="41"/>
      <c r="C619" s="42"/>
      <c r="D619" s="229" t="s">
        <v>174</v>
      </c>
      <c r="E619" s="42"/>
      <c r="F619" s="230" t="s">
        <v>1876</v>
      </c>
      <c r="G619" s="42"/>
      <c r="H619" s="42"/>
      <c r="I619" s="231"/>
      <c r="J619" s="42"/>
      <c r="K619" s="42"/>
      <c r="L619" s="46"/>
      <c r="M619" s="232"/>
      <c r="N619" s="233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174</v>
      </c>
      <c r="AU619" s="19" t="s">
        <v>88</v>
      </c>
    </row>
    <row r="620" s="13" customFormat="1">
      <c r="A620" s="13"/>
      <c r="B620" s="234"/>
      <c r="C620" s="235"/>
      <c r="D620" s="236" t="s">
        <v>176</v>
      </c>
      <c r="E620" s="237" t="s">
        <v>19</v>
      </c>
      <c r="F620" s="238" t="s">
        <v>1877</v>
      </c>
      <c r="G620" s="235"/>
      <c r="H620" s="239">
        <v>6</v>
      </c>
      <c r="I620" s="240"/>
      <c r="J620" s="235"/>
      <c r="K620" s="235"/>
      <c r="L620" s="241"/>
      <c r="M620" s="242"/>
      <c r="N620" s="243"/>
      <c r="O620" s="243"/>
      <c r="P620" s="243"/>
      <c r="Q620" s="243"/>
      <c r="R620" s="243"/>
      <c r="S620" s="243"/>
      <c r="T620" s="24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5" t="s">
        <v>176</v>
      </c>
      <c r="AU620" s="245" t="s">
        <v>88</v>
      </c>
      <c r="AV620" s="13" t="s">
        <v>88</v>
      </c>
      <c r="AW620" s="13" t="s">
        <v>37</v>
      </c>
      <c r="AX620" s="13" t="s">
        <v>83</v>
      </c>
      <c r="AY620" s="245" t="s">
        <v>164</v>
      </c>
    </row>
    <row r="621" s="2" customFormat="1" ht="24.15" customHeight="1">
      <c r="A621" s="40"/>
      <c r="B621" s="41"/>
      <c r="C621" s="278" t="s">
        <v>643</v>
      </c>
      <c r="D621" s="278" t="s">
        <v>250</v>
      </c>
      <c r="E621" s="279" t="s">
        <v>1878</v>
      </c>
      <c r="F621" s="280" t="s">
        <v>1879</v>
      </c>
      <c r="G621" s="281" t="s">
        <v>246</v>
      </c>
      <c r="H621" s="282">
        <v>6</v>
      </c>
      <c r="I621" s="283"/>
      <c r="J621" s="284">
        <f>ROUND(I621*H621,2)</f>
        <v>0</v>
      </c>
      <c r="K621" s="280" t="s">
        <v>19</v>
      </c>
      <c r="L621" s="285"/>
      <c r="M621" s="286" t="s">
        <v>19</v>
      </c>
      <c r="N621" s="287" t="s">
        <v>48</v>
      </c>
      <c r="O621" s="86"/>
      <c r="P621" s="225">
        <f>O621*H621</f>
        <v>0</v>
      </c>
      <c r="Q621" s="225">
        <v>0.01502</v>
      </c>
      <c r="R621" s="225">
        <f>Q621*H621</f>
        <v>0.090120000000000006</v>
      </c>
      <c r="S621" s="225">
        <v>0</v>
      </c>
      <c r="T621" s="22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27" t="s">
        <v>397</v>
      </c>
      <c r="AT621" s="227" t="s">
        <v>250</v>
      </c>
      <c r="AU621" s="227" t="s">
        <v>88</v>
      </c>
      <c r="AY621" s="19" t="s">
        <v>164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9" t="s">
        <v>88</v>
      </c>
      <c r="BK621" s="228">
        <f>ROUND(I621*H621,2)</f>
        <v>0</v>
      </c>
      <c r="BL621" s="19" t="s">
        <v>311</v>
      </c>
      <c r="BM621" s="227" t="s">
        <v>1880</v>
      </c>
    </row>
    <row r="622" s="13" customFormat="1">
      <c r="A622" s="13"/>
      <c r="B622" s="234"/>
      <c r="C622" s="235"/>
      <c r="D622" s="236" t="s">
        <v>176</v>
      </c>
      <c r="E622" s="237" t="s">
        <v>19</v>
      </c>
      <c r="F622" s="238" t="s">
        <v>1877</v>
      </c>
      <c r="G622" s="235"/>
      <c r="H622" s="239">
        <v>6</v>
      </c>
      <c r="I622" s="240"/>
      <c r="J622" s="235"/>
      <c r="K622" s="235"/>
      <c r="L622" s="241"/>
      <c r="M622" s="242"/>
      <c r="N622" s="243"/>
      <c r="O622" s="243"/>
      <c r="P622" s="243"/>
      <c r="Q622" s="243"/>
      <c r="R622" s="243"/>
      <c r="S622" s="243"/>
      <c r="T622" s="24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5" t="s">
        <v>176</v>
      </c>
      <c r="AU622" s="245" t="s">
        <v>88</v>
      </c>
      <c r="AV622" s="13" t="s">
        <v>88</v>
      </c>
      <c r="AW622" s="13" t="s">
        <v>37</v>
      </c>
      <c r="AX622" s="13" t="s">
        <v>83</v>
      </c>
      <c r="AY622" s="245" t="s">
        <v>164</v>
      </c>
    </row>
    <row r="623" s="2" customFormat="1" ht="37.8" customHeight="1">
      <c r="A623" s="40"/>
      <c r="B623" s="41"/>
      <c r="C623" s="216" t="s">
        <v>648</v>
      </c>
      <c r="D623" s="216" t="s">
        <v>167</v>
      </c>
      <c r="E623" s="217" t="s">
        <v>547</v>
      </c>
      <c r="F623" s="218" t="s">
        <v>548</v>
      </c>
      <c r="G623" s="219" t="s">
        <v>246</v>
      </c>
      <c r="H623" s="220">
        <v>2</v>
      </c>
      <c r="I623" s="221"/>
      <c r="J623" s="222">
        <f>ROUND(I623*H623,2)</f>
        <v>0</v>
      </c>
      <c r="K623" s="218" t="s">
        <v>171</v>
      </c>
      <c r="L623" s="46"/>
      <c r="M623" s="223" t="s">
        <v>19</v>
      </c>
      <c r="N623" s="224" t="s">
        <v>48</v>
      </c>
      <c r="O623" s="86"/>
      <c r="P623" s="225">
        <f>O623*H623</f>
        <v>0</v>
      </c>
      <c r="Q623" s="225">
        <v>0</v>
      </c>
      <c r="R623" s="225">
        <f>Q623*H623</f>
        <v>0</v>
      </c>
      <c r="S623" s="225">
        <v>0</v>
      </c>
      <c r="T623" s="226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27" t="s">
        <v>311</v>
      </c>
      <c r="AT623" s="227" t="s">
        <v>167</v>
      </c>
      <c r="AU623" s="227" t="s">
        <v>88</v>
      </c>
      <c r="AY623" s="19" t="s">
        <v>164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9" t="s">
        <v>88</v>
      </c>
      <c r="BK623" s="228">
        <f>ROUND(I623*H623,2)</f>
        <v>0</v>
      </c>
      <c r="BL623" s="19" t="s">
        <v>311</v>
      </c>
      <c r="BM623" s="227" t="s">
        <v>1881</v>
      </c>
    </row>
    <row r="624" s="2" customFormat="1">
      <c r="A624" s="40"/>
      <c r="B624" s="41"/>
      <c r="C624" s="42"/>
      <c r="D624" s="229" t="s">
        <v>174</v>
      </c>
      <c r="E624" s="42"/>
      <c r="F624" s="230" t="s">
        <v>550</v>
      </c>
      <c r="G624" s="42"/>
      <c r="H624" s="42"/>
      <c r="I624" s="231"/>
      <c r="J624" s="42"/>
      <c r="K624" s="42"/>
      <c r="L624" s="46"/>
      <c r="M624" s="232"/>
      <c r="N624" s="233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174</v>
      </c>
      <c r="AU624" s="19" t="s">
        <v>88</v>
      </c>
    </row>
    <row r="625" s="13" customFormat="1">
      <c r="A625" s="13"/>
      <c r="B625" s="234"/>
      <c r="C625" s="235"/>
      <c r="D625" s="236" t="s">
        <v>176</v>
      </c>
      <c r="E625" s="237" t="s">
        <v>19</v>
      </c>
      <c r="F625" s="238" t="s">
        <v>262</v>
      </c>
      <c r="G625" s="235"/>
      <c r="H625" s="239">
        <v>1</v>
      </c>
      <c r="I625" s="240"/>
      <c r="J625" s="235"/>
      <c r="K625" s="235"/>
      <c r="L625" s="241"/>
      <c r="M625" s="242"/>
      <c r="N625" s="243"/>
      <c r="O625" s="243"/>
      <c r="P625" s="243"/>
      <c r="Q625" s="243"/>
      <c r="R625" s="243"/>
      <c r="S625" s="243"/>
      <c r="T625" s="24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5" t="s">
        <v>176</v>
      </c>
      <c r="AU625" s="245" t="s">
        <v>88</v>
      </c>
      <c r="AV625" s="13" t="s">
        <v>88</v>
      </c>
      <c r="AW625" s="13" t="s">
        <v>37</v>
      </c>
      <c r="AX625" s="13" t="s">
        <v>76</v>
      </c>
      <c r="AY625" s="245" t="s">
        <v>164</v>
      </c>
    </row>
    <row r="626" s="13" customFormat="1">
      <c r="A626" s="13"/>
      <c r="B626" s="234"/>
      <c r="C626" s="235"/>
      <c r="D626" s="236" t="s">
        <v>176</v>
      </c>
      <c r="E626" s="237" t="s">
        <v>19</v>
      </c>
      <c r="F626" s="238" t="s">
        <v>1882</v>
      </c>
      <c r="G626" s="235"/>
      <c r="H626" s="239">
        <v>1</v>
      </c>
      <c r="I626" s="240"/>
      <c r="J626" s="235"/>
      <c r="K626" s="235"/>
      <c r="L626" s="241"/>
      <c r="M626" s="242"/>
      <c r="N626" s="243"/>
      <c r="O626" s="243"/>
      <c r="P626" s="243"/>
      <c r="Q626" s="243"/>
      <c r="R626" s="243"/>
      <c r="S626" s="243"/>
      <c r="T626" s="24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5" t="s">
        <v>176</v>
      </c>
      <c r="AU626" s="245" t="s">
        <v>88</v>
      </c>
      <c r="AV626" s="13" t="s">
        <v>88</v>
      </c>
      <c r="AW626" s="13" t="s">
        <v>37</v>
      </c>
      <c r="AX626" s="13" t="s">
        <v>76</v>
      </c>
      <c r="AY626" s="245" t="s">
        <v>164</v>
      </c>
    </row>
    <row r="627" s="15" customFormat="1">
      <c r="A627" s="15"/>
      <c r="B627" s="256"/>
      <c r="C627" s="257"/>
      <c r="D627" s="236" t="s">
        <v>176</v>
      </c>
      <c r="E627" s="258" t="s">
        <v>19</v>
      </c>
      <c r="F627" s="259" t="s">
        <v>185</v>
      </c>
      <c r="G627" s="257"/>
      <c r="H627" s="260">
        <v>2</v>
      </c>
      <c r="I627" s="261"/>
      <c r="J627" s="257"/>
      <c r="K627" s="257"/>
      <c r="L627" s="262"/>
      <c r="M627" s="263"/>
      <c r="N627" s="264"/>
      <c r="O627" s="264"/>
      <c r="P627" s="264"/>
      <c r="Q627" s="264"/>
      <c r="R627" s="264"/>
      <c r="S627" s="264"/>
      <c r="T627" s="26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6" t="s">
        <v>176</v>
      </c>
      <c r="AU627" s="266" t="s">
        <v>88</v>
      </c>
      <c r="AV627" s="15" t="s">
        <v>172</v>
      </c>
      <c r="AW627" s="15" t="s">
        <v>37</v>
      </c>
      <c r="AX627" s="15" t="s">
        <v>83</v>
      </c>
      <c r="AY627" s="266" t="s">
        <v>164</v>
      </c>
    </row>
    <row r="628" s="2" customFormat="1" ht="24.15" customHeight="1">
      <c r="A628" s="40"/>
      <c r="B628" s="41"/>
      <c r="C628" s="278" t="s">
        <v>653</v>
      </c>
      <c r="D628" s="278" t="s">
        <v>250</v>
      </c>
      <c r="E628" s="279" t="s">
        <v>553</v>
      </c>
      <c r="F628" s="280" t="s">
        <v>554</v>
      </c>
      <c r="G628" s="281" t="s">
        <v>246</v>
      </c>
      <c r="H628" s="282">
        <v>1</v>
      </c>
      <c r="I628" s="283"/>
      <c r="J628" s="284">
        <f>ROUND(I628*H628,2)</f>
        <v>0</v>
      </c>
      <c r="K628" s="280" t="s">
        <v>171</v>
      </c>
      <c r="L628" s="285"/>
      <c r="M628" s="286" t="s">
        <v>19</v>
      </c>
      <c r="N628" s="287" t="s">
        <v>48</v>
      </c>
      <c r="O628" s="86"/>
      <c r="P628" s="225">
        <f>O628*H628</f>
        <v>0</v>
      </c>
      <c r="Q628" s="225">
        <v>0.017500000000000002</v>
      </c>
      <c r="R628" s="225">
        <f>Q628*H628</f>
        <v>0.017500000000000002</v>
      </c>
      <c r="S628" s="225">
        <v>0</v>
      </c>
      <c r="T628" s="22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27" t="s">
        <v>397</v>
      </c>
      <c r="AT628" s="227" t="s">
        <v>250</v>
      </c>
      <c r="AU628" s="227" t="s">
        <v>88</v>
      </c>
      <c r="AY628" s="19" t="s">
        <v>164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9" t="s">
        <v>88</v>
      </c>
      <c r="BK628" s="228">
        <f>ROUND(I628*H628,2)</f>
        <v>0</v>
      </c>
      <c r="BL628" s="19" t="s">
        <v>311</v>
      </c>
      <c r="BM628" s="227" t="s">
        <v>1883</v>
      </c>
    </row>
    <row r="629" s="2" customFormat="1">
      <c r="A629" s="40"/>
      <c r="B629" s="41"/>
      <c r="C629" s="42"/>
      <c r="D629" s="229" t="s">
        <v>174</v>
      </c>
      <c r="E629" s="42"/>
      <c r="F629" s="230" t="s">
        <v>556</v>
      </c>
      <c r="G629" s="42"/>
      <c r="H629" s="42"/>
      <c r="I629" s="231"/>
      <c r="J629" s="42"/>
      <c r="K629" s="42"/>
      <c r="L629" s="46"/>
      <c r="M629" s="232"/>
      <c r="N629" s="23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174</v>
      </c>
      <c r="AU629" s="19" t="s">
        <v>88</v>
      </c>
    </row>
    <row r="630" s="13" customFormat="1">
      <c r="A630" s="13"/>
      <c r="B630" s="234"/>
      <c r="C630" s="235"/>
      <c r="D630" s="236" t="s">
        <v>176</v>
      </c>
      <c r="E630" s="237" t="s">
        <v>19</v>
      </c>
      <c r="F630" s="238" t="s">
        <v>262</v>
      </c>
      <c r="G630" s="235"/>
      <c r="H630" s="239">
        <v>1</v>
      </c>
      <c r="I630" s="240"/>
      <c r="J630" s="235"/>
      <c r="K630" s="235"/>
      <c r="L630" s="241"/>
      <c r="M630" s="242"/>
      <c r="N630" s="243"/>
      <c r="O630" s="243"/>
      <c r="P630" s="243"/>
      <c r="Q630" s="243"/>
      <c r="R630" s="243"/>
      <c r="S630" s="243"/>
      <c r="T630" s="24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5" t="s">
        <v>176</v>
      </c>
      <c r="AU630" s="245" t="s">
        <v>88</v>
      </c>
      <c r="AV630" s="13" t="s">
        <v>88</v>
      </c>
      <c r="AW630" s="13" t="s">
        <v>37</v>
      </c>
      <c r="AX630" s="13" t="s">
        <v>83</v>
      </c>
      <c r="AY630" s="245" t="s">
        <v>164</v>
      </c>
    </row>
    <row r="631" s="2" customFormat="1" ht="24.15" customHeight="1">
      <c r="A631" s="40"/>
      <c r="B631" s="41"/>
      <c r="C631" s="278" t="s">
        <v>658</v>
      </c>
      <c r="D631" s="278" t="s">
        <v>250</v>
      </c>
      <c r="E631" s="279" t="s">
        <v>558</v>
      </c>
      <c r="F631" s="280" t="s">
        <v>559</v>
      </c>
      <c r="G631" s="281" t="s">
        <v>246</v>
      </c>
      <c r="H631" s="282">
        <v>1</v>
      </c>
      <c r="I631" s="283"/>
      <c r="J631" s="284">
        <f>ROUND(I631*H631,2)</f>
        <v>0</v>
      </c>
      <c r="K631" s="280" t="s">
        <v>171</v>
      </c>
      <c r="L631" s="285"/>
      <c r="M631" s="286" t="s">
        <v>19</v>
      </c>
      <c r="N631" s="287" t="s">
        <v>48</v>
      </c>
      <c r="O631" s="86"/>
      <c r="P631" s="225">
        <f>O631*H631</f>
        <v>0</v>
      </c>
      <c r="Q631" s="225">
        <v>0.0195</v>
      </c>
      <c r="R631" s="225">
        <f>Q631*H631</f>
        <v>0.0195</v>
      </c>
      <c r="S631" s="225">
        <v>0</v>
      </c>
      <c r="T631" s="226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7" t="s">
        <v>397</v>
      </c>
      <c r="AT631" s="227" t="s">
        <v>250</v>
      </c>
      <c r="AU631" s="227" t="s">
        <v>88</v>
      </c>
      <c r="AY631" s="19" t="s">
        <v>164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9" t="s">
        <v>88</v>
      </c>
      <c r="BK631" s="228">
        <f>ROUND(I631*H631,2)</f>
        <v>0</v>
      </c>
      <c r="BL631" s="19" t="s">
        <v>311</v>
      </c>
      <c r="BM631" s="227" t="s">
        <v>1884</v>
      </c>
    </row>
    <row r="632" s="2" customFormat="1">
      <c r="A632" s="40"/>
      <c r="B632" s="41"/>
      <c r="C632" s="42"/>
      <c r="D632" s="229" t="s">
        <v>174</v>
      </c>
      <c r="E632" s="42"/>
      <c r="F632" s="230" t="s">
        <v>561</v>
      </c>
      <c r="G632" s="42"/>
      <c r="H632" s="42"/>
      <c r="I632" s="231"/>
      <c r="J632" s="42"/>
      <c r="K632" s="42"/>
      <c r="L632" s="46"/>
      <c r="M632" s="232"/>
      <c r="N632" s="23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174</v>
      </c>
      <c r="AU632" s="19" t="s">
        <v>88</v>
      </c>
    </row>
    <row r="633" s="13" customFormat="1">
      <c r="A633" s="13"/>
      <c r="B633" s="234"/>
      <c r="C633" s="235"/>
      <c r="D633" s="236" t="s">
        <v>176</v>
      </c>
      <c r="E633" s="237" t="s">
        <v>19</v>
      </c>
      <c r="F633" s="238" t="s">
        <v>1882</v>
      </c>
      <c r="G633" s="235"/>
      <c r="H633" s="239">
        <v>1</v>
      </c>
      <c r="I633" s="240"/>
      <c r="J633" s="235"/>
      <c r="K633" s="235"/>
      <c r="L633" s="241"/>
      <c r="M633" s="242"/>
      <c r="N633" s="243"/>
      <c r="O633" s="243"/>
      <c r="P633" s="243"/>
      <c r="Q633" s="243"/>
      <c r="R633" s="243"/>
      <c r="S633" s="243"/>
      <c r="T633" s="24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5" t="s">
        <v>176</v>
      </c>
      <c r="AU633" s="245" t="s">
        <v>88</v>
      </c>
      <c r="AV633" s="13" t="s">
        <v>88</v>
      </c>
      <c r="AW633" s="13" t="s">
        <v>37</v>
      </c>
      <c r="AX633" s="13" t="s">
        <v>83</v>
      </c>
      <c r="AY633" s="245" t="s">
        <v>164</v>
      </c>
    </row>
    <row r="634" s="2" customFormat="1" ht="37.8" customHeight="1">
      <c r="A634" s="40"/>
      <c r="B634" s="41"/>
      <c r="C634" s="216" t="s">
        <v>665</v>
      </c>
      <c r="D634" s="216" t="s">
        <v>167</v>
      </c>
      <c r="E634" s="217" t="s">
        <v>1885</v>
      </c>
      <c r="F634" s="218" t="s">
        <v>1886</v>
      </c>
      <c r="G634" s="219" t="s">
        <v>246</v>
      </c>
      <c r="H634" s="220">
        <v>2</v>
      </c>
      <c r="I634" s="221"/>
      <c r="J634" s="222">
        <f>ROUND(I634*H634,2)</f>
        <v>0</v>
      </c>
      <c r="K634" s="218" t="s">
        <v>171</v>
      </c>
      <c r="L634" s="46"/>
      <c r="M634" s="223" t="s">
        <v>19</v>
      </c>
      <c r="N634" s="224" t="s">
        <v>48</v>
      </c>
      <c r="O634" s="86"/>
      <c r="P634" s="225">
        <f>O634*H634</f>
        <v>0</v>
      </c>
      <c r="Q634" s="225">
        <v>0</v>
      </c>
      <c r="R634" s="225">
        <f>Q634*H634</f>
        <v>0</v>
      </c>
      <c r="S634" s="225">
        <v>0</v>
      </c>
      <c r="T634" s="22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27" t="s">
        <v>311</v>
      </c>
      <c r="AT634" s="227" t="s">
        <v>167</v>
      </c>
      <c r="AU634" s="227" t="s">
        <v>88</v>
      </c>
      <c r="AY634" s="19" t="s">
        <v>164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9" t="s">
        <v>88</v>
      </c>
      <c r="BK634" s="228">
        <f>ROUND(I634*H634,2)</f>
        <v>0</v>
      </c>
      <c r="BL634" s="19" t="s">
        <v>311</v>
      </c>
      <c r="BM634" s="227" t="s">
        <v>1887</v>
      </c>
    </row>
    <row r="635" s="2" customFormat="1">
      <c r="A635" s="40"/>
      <c r="B635" s="41"/>
      <c r="C635" s="42"/>
      <c r="D635" s="229" t="s">
        <v>174</v>
      </c>
      <c r="E635" s="42"/>
      <c r="F635" s="230" t="s">
        <v>1888</v>
      </c>
      <c r="G635" s="42"/>
      <c r="H635" s="42"/>
      <c r="I635" s="231"/>
      <c r="J635" s="42"/>
      <c r="K635" s="42"/>
      <c r="L635" s="46"/>
      <c r="M635" s="232"/>
      <c r="N635" s="233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174</v>
      </c>
      <c r="AU635" s="19" t="s">
        <v>88</v>
      </c>
    </row>
    <row r="636" s="13" customFormat="1">
      <c r="A636" s="13"/>
      <c r="B636" s="234"/>
      <c r="C636" s="235"/>
      <c r="D636" s="236" t="s">
        <v>176</v>
      </c>
      <c r="E636" s="237" t="s">
        <v>19</v>
      </c>
      <c r="F636" s="238" t="s">
        <v>1623</v>
      </c>
      <c r="G636" s="235"/>
      <c r="H636" s="239">
        <v>1</v>
      </c>
      <c r="I636" s="240"/>
      <c r="J636" s="235"/>
      <c r="K636" s="235"/>
      <c r="L636" s="241"/>
      <c r="M636" s="242"/>
      <c r="N636" s="243"/>
      <c r="O636" s="243"/>
      <c r="P636" s="243"/>
      <c r="Q636" s="243"/>
      <c r="R636" s="243"/>
      <c r="S636" s="243"/>
      <c r="T636" s="24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5" t="s">
        <v>176</v>
      </c>
      <c r="AU636" s="245" t="s">
        <v>88</v>
      </c>
      <c r="AV636" s="13" t="s">
        <v>88</v>
      </c>
      <c r="AW636" s="13" t="s">
        <v>37</v>
      </c>
      <c r="AX636" s="13" t="s">
        <v>76</v>
      </c>
      <c r="AY636" s="245" t="s">
        <v>164</v>
      </c>
    </row>
    <row r="637" s="13" customFormat="1">
      <c r="A637" s="13"/>
      <c r="B637" s="234"/>
      <c r="C637" s="235"/>
      <c r="D637" s="236" t="s">
        <v>176</v>
      </c>
      <c r="E637" s="237" t="s">
        <v>19</v>
      </c>
      <c r="F637" s="238" t="s">
        <v>1624</v>
      </c>
      <c r="G637" s="235"/>
      <c r="H637" s="239">
        <v>1</v>
      </c>
      <c r="I637" s="240"/>
      <c r="J637" s="235"/>
      <c r="K637" s="235"/>
      <c r="L637" s="241"/>
      <c r="M637" s="242"/>
      <c r="N637" s="243"/>
      <c r="O637" s="243"/>
      <c r="P637" s="243"/>
      <c r="Q637" s="243"/>
      <c r="R637" s="243"/>
      <c r="S637" s="243"/>
      <c r="T637" s="24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5" t="s">
        <v>176</v>
      </c>
      <c r="AU637" s="245" t="s">
        <v>88</v>
      </c>
      <c r="AV637" s="13" t="s">
        <v>88</v>
      </c>
      <c r="AW637" s="13" t="s">
        <v>37</v>
      </c>
      <c r="AX637" s="13" t="s">
        <v>76</v>
      </c>
      <c r="AY637" s="245" t="s">
        <v>164</v>
      </c>
    </row>
    <row r="638" s="15" customFormat="1">
      <c r="A638" s="15"/>
      <c r="B638" s="256"/>
      <c r="C638" s="257"/>
      <c r="D638" s="236" t="s">
        <v>176</v>
      </c>
      <c r="E638" s="258" t="s">
        <v>19</v>
      </c>
      <c r="F638" s="259" t="s">
        <v>185</v>
      </c>
      <c r="G638" s="257"/>
      <c r="H638" s="260">
        <v>2</v>
      </c>
      <c r="I638" s="261"/>
      <c r="J638" s="257"/>
      <c r="K638" s="257"/>
      <c r="L638" s="262"/>
      <c r="M638" s="263"/>
      <c r="N638" s="264"/>
      <c r="O638" s="264"/>
      <c r="P638" s="264"/>
      <c r="Q638" s="264"/>
      <c r="R638" s="264"/>
      <c r="S638" s="264"/>
      <c r="T638" s="26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6" t="s">
        <v>176</v>
      </c>
      <c r="AU638" s="266" t="s">
        <v>88</v>
      </c>
      <c r="AV638" s="15" t="s">
        <v>172</v>
      </c>
      <c r="AW638" s="15" t="s">
        <v>37</v>
      </c>
      <c r="AX638" s="15" t="s">
        <v>83</v>
      </c>
      <c r="AY638" s="266" t="s">
        <v>164</v>
      </c>
    </row>
    <row r="639" s="2" customFormat="1" ht="24.15" customHeight="1">
      <c r="A639" s="40"/>
      <c r="B639" s="41"/>
      <c r="C639" s="278" t="s">
        <v>670</v>
      </c>
      <c r="D639" s="278" t="s">
        <v>250</v>
      </c>
      <c r="E639" s="279" t="s">
        <v>1889</v>
      </c>
      <c r="F639" s="280" t="s">
        <v>1890</v>
      </c>
      <c r="G639" s="281" t="s">
        <v>246</v>
      </c>
      <c r="H639" s="282">
        <v>2</v>
      </c>
      <c r="I639" s="283"/>
      <c r="J639" s="284">
        <f>ROUND(I639*H639,2)</f>
        <v>0</v>
      </c>
      <c r="K639" s="280" t="s">
        <v>171</v>
      </c>
      <c r="L639" s="285"/>
      <c r="M639" s="286" t="s">
        <v>19</v>
      </c>
      <c r="N639" s="287" t="s">
        <v>48</v>
      </c>
      <c r="O639" s="86"/>
      <c r="P639" s="225">
        <f>O639*H639</f>
        <v>0</v>
      </c>
      <c r="Q639" s="225">
        <v>0.020500000000000001</v>
      </c>
      <c r="R639" s="225">
        <f>Q639*H639</f>
        <v>0.041000000000000002</v>
      </c>
      <c r="S639" s="225">
        <v>0</v>
      </c>
      <c r="T639" s="22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27" t="s">
        <v>397</v>
      </c>
      <c r="AT639" s="227" t="s">
        <v>250</v>
      </c>
      <c r="AU639" s="227" t="s">
        <v>88</v>
      </c>
      <c r="AY639" s="19" t="s">
        <v>164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9" t="s">
        <v>88</v>
      </c>
      <c r="BK639" s="228">
        <f>ROUND(I639*H639,2)</f>
        <v>0</v>
      </c>
      <c r="BL639" s="19" t="s">
        <v>311</v>
      </c>
      <c r="BM639" s="227" t="s">
        <v>1891</v>
      </c>
    </row>
    <row r="640" s="2" customFormat="1">
      <c r="A640" s="40"/>
      <c r="B640" s="41"/>
      <c r="C640" s="42"/>
      <c r="D640" s="229" t="s">
        <v>174</v>
      </c>
      <c r="E640" s="42"/>
      <c r="F640" s="230" t="s">
        <v>1892</v>
      </c>
      <c r="G640" s="42"/>
      <c r="H640" s="42"/>
      <c r="I640" s="231"/>
      <c r="J640" s="42"/>
      <c r="K640" s="42"/>
      <c r="L640" s="46"/>
      <c r="M640" s="232"/>
      <c r="N640" s="23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174</v>
      </c>
      <c r="AU640" s="19" t="s">
        <v>88</v>
      </c>
    </row>
    <row r="641" s="13" customFormat="1">
      <c r="A641" s="13"/>
      <c r="B641" s="234"/>
      <c r="C641" s="235"/>
      <c r="D641" s="236" t="s">
        <v>176</v>
      </c>
      <c r="E641" s="237" t="s">
        <v>19</v>
      </c>
      <c r="F641" s="238" t="s">
        <v>1623</v>
      </c>
      <c r="G641" s="235"/>
      <c r="H641" s="239">
        <v>1</v>
      </c>
      <c r="I641" s="240"/>
      <c r="J641" s="235"/>
      <c r="K641" s="235"/>
      <c r="L641" s="241"/>
      <c r="M641" s="242"/>
      <c r="N641" s="243"/>
      <c r="O641" s="243"/>
      <c r="P641" s="243"/>
      <c r="Q641" s="243"/>
      <c r="R641" s="243"/>
      <c r="S641" s="243"/>
      <c r="T641" s="24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5" t="s">
        <v>176</v>
      </c>
      <c r="AU641" s="245" t="s">
        <v>88</v>
      </c>
      <c r="AV641" s="13" t="s">
        <v>88</v>
      </c>
      <c r="AW641" s="13" t="s">
        <v>37</v>
      </c>
      <c r="AX641" s="13" t="s">
        <v>76</v>
      </c>
      <c r="AY641" s="245" t="s">
        <v>164</v>
      </c>
    </row>
    <row r="642" s="13" customFormat="1">
      <c r="A642" s="13"/>
      <c r="B642" s="234"/>
      <c r="C642" s="235"/>
      <c r="D642" s="236" t="s">
        <v>176</v>
      </c>
      <c r="E642" s="237" t="s">
        <v>19</v>
      </c>
      <c r="F642" s="238" t="s">
        <v>1624</v>
      </c>
      <c r="G642" s="235"/>
      <c r="H642" s="239">
        <v>1</v>
      </c>
      <c r="I642" s="240"/>
      <c r="J642" s="235"/>
      <c r="K642" s="235"/>
      <c r="L642" s="241"/>
      <c r="M642" s="242"/>
      <c r="N642" s="243"/>
      <c r="O642" s="243"/>
      <c r="P642" s="243"/>
      <c r="Q642" s="243"/>
      <c r="R642" s="243"/>
      <c r="S642" s="243"/>
      <c r="T642" s="24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5" t="s">
        <v>176</v>
      </c>
      <c r="AU642" s="245" t="s">
        <v>88</v>
      </c>
      <c r="AV642" s="13" t="s">
        <v>88</v>
      </c>
      <c r="AW642" s="13" t="s">
        <v>37</v>
      </c>
      <c r="AX642" s="13" t="s">
        <v>76</v>
      </c>
      <c r="AY642" s="245" t="s">
        <v>164</v>
      </c>
    </row>
    <row r="643" s="15" customFormat="1">
      <c r="A643" s="15"/>
      <c r="B643" s="256"/>
      <c r="C643" s="257"/>
      <c r="D643" s="236" t="s">
        <v>176</v>
      </c>
      <c r="E643" s="258" t="s">
        <v>19</v>
      </c>
      <c r="F643" s="259" t="s">
        <v>185</v>
      </c>
      <c r="G643" s="257"/>
      <c r="H643" s="260">
        <v>2</v>
      </c>
      <c r="I643" s="261"/>
      <c r="J643" s="257"/>
      <c r="K643" s="257"/>
      <c r="L643" s="262"/>
      <c r="M643" s="263"/>
      <c r="N643" s="264"/>
      <c r="O643" s="264"/>
      <c r="P643" s="264"/>
      <c r="Q643" s="264"/>
      <c r="R643" s="264"/>
      <c r="S643" s="264"/>
      <c r="T643" s="26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6" t="s">
        <v>176</v>
      </c>
      <c r="AU643" s="266" t="s">
        <v>88</v>
      </c>
      <c r="AV643" s="15" t="s">
        <v>172</v>
      </c>
      <c r="AW643" s="15" t="s">
        <v>37</v>
      </c>
      <c r="AX643" s="15" t="s">
        <v>83</v>
      </c>
      <c r="AY643" s="266" t="s">
        <v>164</v>
      </c>
    </row>
    <row r="644" s="2" customFormat="1" ht="44.25" customHeight="1">
      <c r="A644" s="40"/>
      <c r="B644" s="41"/>
      <c r="C644" s="216" t="s">
        <v>675</v>
      </c>
      <c r="D644" s="216" t="s">
        <v>167</v>
      </c>
      <c r="E644" s="217" t="s">
        <v>1893</v>
      </c>
      <c r="F644" s="218" t="s">
        <v>1894</v>
      </c>
      <c r="G644" s="219" t="s">
        <v>246</v>
      </c>
      <c r="H644" s="220">
        <v>3</v>
      </c>
      <c r="I644" s="221"/>
      <c r="J644" s="222">
        <f>ROUND(I644*H644,2)</f>
        <v>0</v>
      </c>
      <c r="K644" s="218" t="s">
        <v>171</v>
      </c>
      <c r="L644" s="46"/>
      <c r="M644" s="223" t="s">
        <v>19</v>
      </c>
      <c r="N644" s="224" t="s">
        <v>48</v>
      </c>
      <c r="O644" s="86"/>
      <c r="P644" s="225">
        <f>O644*H644</f>
        <v>0</v>
      </c>
      <c r="Q644" s="225">
        <v>0</v>
      </c>
      <c r="R644" s="225">
        <f>Q644*H644</f>
        <v>0</v>
      </c>
      <c r="S644" s="225">
        <v>0</v>
      </c>
      <c r="T644" s="226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27" t="s">
        <v>311</v>
      </c>
      <c r="AT644" s="227" t="s">
        <v>167</v>
      </c>
      <c r="AU644" s="227" t="s">
        <v>88</v>
      </c>
      <c r="AY644" s="19" t="s">
        <v>164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9" t="s">
        <v>88</v>
      </c>
      <c r="BK644" s="228">
        <f>ROUND(I644*H644,2)</f>
        <v>0</v>
      </c>
      <c r="BL644" s="19" t="s">
        <v>311</v>
      </c>
      <c r="BM644" s="227" t="s">
        <v>1895</v>
      </c>
    </row>
    <row r="645" s="2" customFormat="1">
      <c r="A645" s="40"/>
      <c r="B645" s="41"/>
      <c r="C645" s="42"/>
      <c r="D645" s="229" t="s">
        <v>174</v>
      </c>
      <c r="E645" s="42"/>
      <c r="F645" s="230" t="s">
        <v>1896</v>
      </c>
      <c r="G645" s="42"/>
      <c r="H645" s="42"/>
      <c r="I645" s="231"/>
      <c r="J645" s="42"/>
      <c r="K645" s="42"/>
      <c r="L645" s="46"/>
      <c r="M645" s="232"/>
      <c r="N645" s="233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174</v>
      </c>
      <c r="AU645" s="19" t="s">
        <v>88</v>
      </c>
    </row>
    <row r="646" s="13" customFormat="1">
      <c r="A646" s="13"/>
      <c r="B646" s="234"/>
      <c r="C646" s="235"/>
      <c r="D646" s="236" t="s">
        <v>176</v>
      </c>
      <c r="E646" s="237" t="s">
        <v>19</v>
      </c>
      <c r="F646" s="238" t="s">
        <v>1626</v>
      </c>
      <c r="G646" s="235"/>
      <c r="H646" s="239">
        <v>2</v>
      </c>
      <c r="I646" s="240"/>
      <c r="J646" s="235"/>
      <c r="K646" s="235"/>
      <c r="L646" s="241"/>
      <c r="M646" s="242"/>
      <c r="N646" s="243"/>
      <c r="O646" s="243"/>
      <c r="P646" s="243"/>
      <c r="Q646" s="243"/>
      <c r="R646" s="243"/>
      <c r="S646" s="243"/>
      <c r="T646" s="24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5" t="s">
        <v>176</v>
      </c>
      <c r="AU646" s="245" t="s">
        <v>88</v>
      </c>
      <c r="AV646" s="13" t="s">
        <v>88</v>
      </c>
      <c r="AW646" s="13" t="s">
        <v>37</v>
      </c>
      <c r="AX646" s="13" t="s">
        <v>76</v>
      </c>
      <c r="AY646" s="245" t="s">
        <v>164</v>
      </c>
    </row>
    <row r="647" s="13" customFormat="1">
      <c r="A647" s="13"/>
      <c r="B647" s="234"/>
      <c r="C647" s="235"/>
      <c r="D647" s="236" t="s">
        <v>176</v>
      </c>
      <c r="E647" s="237" t="s">
        <v>19</v>
      </c>
      <c r="F647" s="238" t="s">
        <v>1627</v>
      </c>
      <c r="G647" s="235"/>
      <c r="H647" s="239">
        <v>1</v>
      </c>
      <c r="I647" s="240"/>
      <c r="J647" s="235"/>
      <c r="K647" s="235"/>
      <c r="L647" s="241"/>
      <c r="M647" s="242"/>
      <c r="N647" s="243"/>
      <c r="O647" s="243"/>
      <c r="P647" s="243"/>
      <c r="Q647" s="243"/>
      <c r="R647" s="243"/>
      <c r="S647" s="243"/>
      <c r="T647" s="24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5" t="s">
        <v>176</v>
      </c>
      <c r="AU647" s="245" t="s">
        <v>88</v>
      </c>
      <c r="AV647" s="13" t="s">
        <v>88</v>
      </c>
      <c r="AW647" s="13" t="s">
        <v>37</v>
      </c>
      <c r="AX647" s="13" t="s">
        <v>76</v>
      </c>
      <c r="AY647" s="245" t="s">
        <v>164</v>
      </c>
    </row>
    <row r="648" s="15" customFormat="1">
      <c r="A648" s="15"/>
      <c r="B648" s="256"/>
      <c r="C648" s="257"/>
      <c r="D648" s="236" t="s">
        <v>176</v>
      </c>
      <c r="E648" s="258" t="s">
        <v>19</v>
      </c>
      <c r="F648" s="259" t="s">
        <v>185</v>
      </c>
      <c r="G648" s="257"/>
      <c r="H648" s="260">
        <v>3</v>
      </c>
      <c r="I648" s="261"/>
      <c r="J648" s="257"/>
      <c r="K648" s="257"/>
      <c r="L648" s="262"/>
      <c r="M648" s="263"/>
      <c r="N648" s="264"/>
      <c r="O648" s="264"/>
      <c r="P648" s="264"/>
      <c r="Q648" s="264"/>
      <c r="R648" s="264"/>
      <c r="S648" s="264"/>
      <c r="T648" s="26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6" t="s">
        <v>176</v>
      </c>
      <c r="AU648" s="266" t="s">
        <v>88</v>
      </c>
      <c r="AV648" s="15" t="s">
        <v>172</v>
      </c>
      <c r="AW648" s="15" t="s">
        <v>37</v>
      </c>
      <c r="AX648" s="15" t="s">
        <v>83</v>
      </c>
      <c r="AY648" s="266" t="s">
        <v>164</v>
      </c>
    </row>
    <row r="649" s="2" customFormat="1" ht="24.15" customHeight="1">
      <c r="A649" s="40"/>
      <c r="B649" s="41"/>
      <c r="C649" s="278" t="s">
        <v>682</v>
      </c>
      <c r="D649" s="278" t="s">
        <v>250</v>
      </c>
      <c r="E649" s="279" t="s">
        <v>568</v>
      </c>
      <c r="F649" s="280" t="s">
        <v>569</v>
      </c>
      <c r="G649" s="281" t="s">
        <v>246</v>
      </c>
      <c r="H649" s="282">
        <v>3</v>
      </c>
      <c r="I649" s="283"/>
      <c r="J649" s="284">
        <f>ROUND(I649*H649,2)</f>
        <v>0</v>
      </c>
      <c r="K649" s="280" t="s">
        <v>19</v>
      </c>
      <c r="L649" s="285"/>
      <c r="M649" s="286" t="s">
        <v>19</v>
      </c>
      <c r="N649" s="287" t="s">
        <v>48</v>
      </c>
      <c r="O649" s="86"/>
      <c r="P649" s="225">
        <f>O649*H649</f>
        <v>0</v>
      </c>
      <c r="Q649" s="225">
        <v>0.065000000000000002</v>
      </c>
      <c r="R649" s="225">
        <f>Q649*H649</f>
        <v>0.19500000000000001</v>
      </c>
      <c r="S649" s="225">
        <v>0</v>
      </c>
      <c r="T649" s="226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27" t="s">
        <v>397</v>
      </c>
      <c r="AT649" s="227" t="s">
        <v>250</v>
      </c>
      <c r="AU649" s="227" t="s">
        <v>88</v>
      </c>
      <c r="AY649" s="19" t="s">
        <v>164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9" t="s">
        <v>88</v>
      </c>
      <c r="BK649" s="228">
        <f>ROUND(I649*H649,2)</f>
        <v>0</v>
      </c>
      <c r="BL649" s="19" t="s">
        <v>311</v>
      </c>
      <c r="BM649" s="227" t="s">
        <v>1897</v>
      </c>
    </row>
    <row r="650" s="2" customFormat="1" ht="24.15" customHeight="1">
      <c r="A650" s="40"/>
      <c r="B650" s="41"/>
      <c r="C650" s="216" t="s">
        <v>688</v>
      </c>
      <c r="D650" s="216" t="s">
        <v>167</v>
      </c>
      <c r="E650" s="217" t="s">
        <v>586</v>
      </c>
      <c r="F650" s="218" t="s">
        <v>587</v>
      </c>
      <c r="G650" s="219" t="s">
        <v>246</v>
      </c>
      <c r="H650" s="220">
        <v>4</v>
      </c>
      <c r="I650" s="221"/>
      <c r="J650" s="222">
        <f>ROUND(I650*H650,2)</f>
        <v>0</v>
      </c>
      <c r="K650" s="218" t="s">
        <v>171</v>
      </c>
      <c r="L650" s="46"/>
      <c r="M650" s="223" t="s">
        <v>19</v>
      </c>
      <c r="N650" s="224" t="s">
        <v>48</v>
      </c>
      <c r="O650" s="86"/>
      <c r="P650" s="225">
        <f>O650*H650</f>
        <v>0</v>
      </c>
      <c r="Q650" s="225">
        <v>0</v>
      </c>
      <c r="R650" s="225">
        <f>Q650*H650</f>
        <v>0</v>
      </c>
      <c r="S650" s="225">
        <v>0</v>
      </c>
      <c r="T650" s="22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27" t="s">
        <v>311</v>
      </c>
      <c r="AT650" s="227" t="s">
        <v>167</v>
      </c>
      <c r="AU650" s="227" t="s">
        <v>88</v>
      </c>
      <c r="AY650" s="19" t="s">
        <v>164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9" t="s">
        <v>88</v>
      </c>
      <c r="BK650" s="228">
        <f>ROUND(I650*H650,2)</f>
        <v>0</v>
      </c>
      <c r="BL650" s="19" t="s">
        <v>311</v>
      </c>
      <c r="BM650" s="227" t="s">
        <v>1898</v>
      </c>
    </row>
    <row r="651" s="2" customFormat="1">
      <c r="A651" s="40"/>
      <c r="B651" s="41"/>
      <c r="C651" s="42"/>
      <c r="D651" s="229" t="s">
        <v>174</v>
      </c>
      <c r="E651" s="42"/>
      <c r="F651" s="230" t="s">
        <v>589</v>
      </c>
      <c r="G651" s="42"/>
      <c r="H651" s="42"/>
      <c r="I651" s="231"/>
      <c r="J651" s="42"/>
      <c r="K651" s="42"/>
      <c r="L651" s="46"/>
      <c r="M651" s="232"/>
      <c r="N651" s="233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174</v>
      </c>
      <c r="AU651" s="19" t="s">
        <v>88</v>
      </c>
    </row>
    <row r="652" s="13" customFormat="1">
      <c r="A652" s="13"/>
      <c r="B652" s="234"/>
      <c r="C652" s="235"/>
      <c r="D652" s="236" t="s">
        <v>176</v>
      </c>
      <c r="E652" s="237" t="s">
        <v>19</v>
      </c>
      <c r="F652" s="238" t="s">
        <v>262</v>
      </c>
      <c r="G652" s="235"/>
      <c r="H652" s="239">
        <v>1</v>
      </c>
      <c r="I652" s="240"/>
      <c r="J652" s="235"/>
      <c r="K652" s="235"/>
      <c r="L652" s="241"/>
      <c r="M652" s="242"/>
      <c r="N652" s="243"/>
      <c r="O652" s="243"/>
      <c r="P652" s="243"/>
      <c r="Q652" s="243"/>
      <c r="R652" s="243"/>
      <c r="S652" s="243"/>
      <c r="T652" s="24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5" t="s">
        <v>176</v>
      </c>
      <c r="AU652" s="245" t="s">
        <v>88</v>
      </c>
      <c r="AV652" s="13" t="s">
        <v>88</v>
      </c>
      <c r="AW652" s="13" t="s">
        <v>37</v>
      </c>
      <c r="AX652" s="13" t="s">
        <v>76</v>
      </c>
      <c r="AY652" s="245" t="s">
        <v>164</v>
      </c>
    </row>
    <row r="653" s="13" customFormat="1">
      <c r="A653" s="13"/>
      <c r="B653" s="234"/>
      <c r="C653" s="235"/>
      <c r="D653" s="236" t="s">
        <v>176</v>
      </c>
      <c r="E653" s="237" t="s">
        <v>19</v>
      </c>
      <c r="F653" s="238" t="s">
        <v>1882</v>
      </c>
      <c r="G653" s="235"/>
      <c r="H653" s="239">
        <v>1</v>
      </c>
      <c r="I653" s="240"/>
      <c r="J653" s="235"/>
      <c r="K653" s="235"/>
      <c r="L653" s="241"/>
      <c r="M653" s="242"/>
      <c r="N653" s="243"/>
      <c r="O653" s="243"/>
      <c r="P653" s="243"/>
      <c r="Q653" s="243"/>
      <c r="R653" s="243"/>
      <c r="S653" s="243"/>
      <c r="T653" s="24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5" t="s">
        <v>176</v>
      </c>
      <c r="AU653" s="245" t="s">
        <v>88</v>
      </c>
      <c r="AV653" s="13" t="s">
        <v>88</v>
      </c>
      <c r="AW653" s="13" t="s">
        <v>37</v>
      </c>
      <c r="AX653" s="13" t="s">
        <v>76</v>
      </c>
      <c r="AY653" s="245" t="s">
        <v>164</v>
      </c>
    </row>
    <row r="654" s="13" customFormat="1">
      <c r="A654" s="13"/>
      <c r="B654" s="234"/>
      <c r="C654" s="235"/>
      <c r="D654" s="236" t="s">
        <v>176</v>
      </c>
      <c r="E654" s="237" t="s">
        <v>19</v>
      </c>
      <c r="F654" s="238" t="s">
        <v>1623</v>
      </c>
      <c r="G654" s="235"/>
      <c r="H654" s="239">
        <v>1</v>
      </c>
      <c r="I654" s="240"/>
      <c r="J654" s="235"/>
      <c r="K654" s="235"/>
      <c r="L654" s="241"/>
      <c r="M654" s="242"/>
      <c r="N654" s="243"/>
      <c r="O654" s="243"/>
      <c r="P654" s="243"/>
      <c r="Q654" s="243"/>
      <c r="R654" s="243"/>
      <c r="S654" s="243"/>
      <c r="T654" s="24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5" t="s">
        <v>176</v>
      </c>
      <c r="AU654" s="245" t="s">
        <v>88</v>
      </c>
      <c r="AV654" s="13" t="s">
        <v>88</v>
      </c>
      <c r="AW654" s="13" t="s">
        <v>37</v>
      </c>
      <c r="AX654" s="13" t="s">
        <v>76</v>
      </c>
      <c r="AY654" s="245" t="s">
        <v>164</v>
      </c>
    </row>
    <row r="655" s="13" customFormat="1">
      <c r="A655" s="13"/>
      <c r="B655" s="234"/>
      <c r="C655" s="235"/>
      <c r="D655" s="236" t="s">
        <v>176</v>
      </c>
      <c r="E655" s="237" t="s">
        <v>19</v>
      </c>
      <c r="F655" s="238" t="s">
        <v>1624</v>
      </c>
      <c r="G655" s="235"/>
      <c r="H655" s="239">
        <v>1</v>
      </c>
      <c r="I655" s="240"/>
      <c r="J655" s="235"/>
      <c r="K655" s="235"/>
      <c r="L655" s="241"/>
      <c r="M655" s="242"/>
      <c r="N655" s="243"/>
      <c r="O655" s="243"/>
      <c r="P655" s="243"/>
      <c r="Q655" s="243"/>
      <c r="R655" s="243"/>
      <c r="S655" s="243"/>
      <c r="T655" s="24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5" t="s">
        <v>176</v>
      </c>
      <c r="AU655" s="245" t="s">
        <v>88</v>
      </c>
      <c r="AV655" s="13" t="s">
        <v>88</v>
      </c>
      <c r="AW655" s="13" t="s">
        <v>37</v>
      </c>
      <c r="AX655" s="13" t="s">
        <v>76</v>
      </c>
      <c r="AY655" s="245" t="s">
        <v>164</v>
      </c>
    </row>
    <row r="656" s="15" customFormat="1">
      <c r="A656" s="15"/>
      <c r="B656" s="256"/>
      <c r="C656" s="257"/>
      <c r="D656" s="236" t="s">
        <v>176</v>
      </c>
      <c r="E656" s="258" t="s">
        <v>19</v>
      </c>
      <c r="F656" s="259" t="s">
        <v>185</v>
      </c>
      <c r="G656" s="257"/>
      <c r="H656" s="260">
        <v>4</v>
      </c>
      <c r="I656" s="261"/>
      <c r="J656" s="257"/>
      <c r="K656" s="257"/>
      <c r="L656" s="262"/>
      <c r="M656" s="263"/>
      <c r="N656" s="264"/>
      <c r="O656" s="264"/>
      <c r="P656" s="264"/>
      <c r="Q656" s="264"/>
      <c r="R656" s="264"/>
      <c r="S656" s="264"/>
      <c r="T656" s="26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66" t="s">
        <v>176</v>
      </c>
      <c r="AU656" s="266" t="s">
        <v>88</v>
      </c>
      <c r="AV656" s="15" t="s">
        <v>172</v>
      </c>
      <c r="AW656" s="15" t="s">
        <v>37</v>
      </c>
      <c r="AX656" s="15" t="s">
        <v>83</v>
      </c>
      <c r="AY656" s="266" t="s">
        <v>164</v>
      </c>
    </row>
    <row r="657" s="2" customFormat="1" ht="16.5" customHeight="1">
      <c r="A657" s="40"/>
      <c r="B657" s="41"/>
      <c r="C657" s="278" t="s">
        <v>693</v>
      </c>
      <c r="D657" s="278" t="s">
        <v>250</v>
      </c>
      <c r="E657" s="279" t="s">
        <v>590</v>
      </c>
      <c r="F657" s="280" t="s">
        <v>591</v>
      </c>
      <c r="G657" s="281" t="s">
        <v>246</v>
      </c>
      <c r="H657" s="282">
        <v>4</v>
      </c>
      <c r="I657" s="283"/>
      <c r="J657" s="284">
        <f>ROUND(I657*H657,2)</f>
        <v>0</v>
      </c>
      <c r="K657" s="280" t="s">
        <v>19</v>
      </c>
      <c r="L657" s="285"/>
      <c r="M657" s="286" t="s">
        <v>19</v>
      </c>
      <c r="N657" s="287" t="s">
        <v>48</v>
      </c>
      <c r="O657" s="86"/>
      <c r="P657" s="225">
        <f>O657*H657</f>
        <v>0</v>
      </c>
      <c r="Q657" s="225">
        <v>0.0011999999999999999</v>
      </c>
      <c r="R657" s="225">
        <f>Q657*H657</f>
        <v>0.0047999999999999996</v>
      </c>
      <c r="S657" s="225">
        <v>0</v>
      </c>
      <c r="T657" s="22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27" t="s">
        <v>397</v>
      </c>
      <c r="AT657" s="227" t="s">
        <v>250</v>
      </c>
      <c r="AU657" s="227" t="s">
        <v>88</v>
      </c>
      <c r="AY657" s="19" t="s">
        <v>164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9" t="s">
        <v>88</v>
      </c>
      <c r="BK657" s="228">
        <f>ROUND(I657*H657,2)</f>
        <v>0</v>
      </c>
      <c r="BL657" s="19" t="s">
        <v>311</v>
      </c>
      <c r="BM657" s="227" t="s">
        <v>1899</v>
      </c>
    </row>
    <row r="658" s="2" customFormat="1" ht="24.15" customHeight="1">
      <c r="A658" s="40"/>
      <c r="B658" s="41"/>
      <c r="C658" s="216" t="s">
        <v>701</v>
      </c>
      <c r="D658" s="216" t="s">
        <v>167</v>
      </c>
      <c r="E658" s="217" t="s">
        <v>593</v>
      </c>
      <c r="F658" s="218" t="s">
        <v>594</v>
      </c>
      <c r="G658" s="219" t="s">
        <v>246</v>
      </c>
      <c r="H658" s="220">
        <v>3</v>
      </c>
      <c r="I658" s="221"/>
      <c r="J658" s="222">
        <f>ROUND(I658*H658,2)</f>
        <v>0</v>
      </c>
      <c r="K658" s="218" t="s">
        <v>171</v>
      </c>
      <c r="L658" s="46"/>
      <c r="M658" s="223" t="s">
        <v>19</v>
      </c>
      <c r="N658" s="224" t="s">
        <v>48</v>
      </c>
      <c r="O658" s="86"/>
      <c r="P658" s="225">
        <f>O658*H658</f>
        <v>0</v>
      </c>
      <c r="Q658" s="225">
        <v>0</v>
      </c>
      <c r="R658" s="225">
        <f>Q658*H658</f>
        <v>0</v>
      </c>
      <c r="S658" s="225">
        <v>0</v>
      </c>
      <c r="T658" s="22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27" t="s">
        <v>311</v>
      </c>
      <c r="AT658" s="227" t="s">
        <v>167</v>
      </c>
      <c r="AU658" s="227" t="s">
        <v>88</v>
      </c>
      <c r="AY658" s="19" t="s">
        <v>164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9" t="s">
        <v>88</v>
      </c>
      <c r="BK658" s="228">
        <f>ROUND(I658*H658,2)</f>
        <v>0</v>
      </c>
      <c r="BL658" s="19" t="s">
        <v>311</v>
      </c>
      <c r="BM658" s="227" t="s">
        <v>1900</v>
      </c>
    </row>
    <row r="659" s="2" customFormat="1">
      <c r="A659" s="40"/>
      <c r="B659" s="41"/>
      <c r="C659" s="42"/>
      <c r="D659" s="229" t="s">
        <v>174</v>
      </c>
      <c r="E659" s="42"/>
      <c r="F659" s="230" t="s">
        <v>596</v>
      </c>
      <c r="G659" s="42"/>
      <c r="H659" s="42"/>
      <c r="I659" s="231"/>
      <c r="J659" s="42"/>
      <c r="K659" s="42"/>
      <c r="L659" s="46"/>
      <c r="M659" s="232"/>
      <c r="N659" s="23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174</v>
      </c>
      <c r="AU659" s="19" t="s">
        <v>88</v>
      </c>
    </row>
    <row r="660" s="13" customFormat="1">
      <c r="A660" s="13"/>
      <c r="B660" s="234"/>
      <c r="C660" s="235"/>
      <c r="D660" s="236" t="s">
        <v>176</v>
      </c>
      <c r="E660" s="237" t="s">
        <v>19</v>
      </c>
      <c r="F660" s="238" t="s">
        <v>1626</v>
      </c>
      <c r="G660" s="235"/>
      <c r="H660" s="239">
        <v>2</v>
      </c>
      <c r="I660" s="240"/>
      <c r="J660" s="235"/>
      <c r="K660" s="235"/>
      <c r="L660" s="241"/>
      <c r="M660" s="242"/>
      <c r="N660" s="243"/>
      <c r="O660" s="243"/>
      <c r="P660" s="243"/>
      <c r="Q660" s="243"/>
      <c r="R660" s="243"/>
      <c r="S660" s="243"/>
      <c r="T660" s="24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5" t="s">
        <v>176</v>
      </c>
      <c r="AU660" s="245" t="s">
        <v>88</v>
      </c>
      <c r="AV660" s="13" t="s">
        <v>88</v>
      </c>
      <c r="AW660" s="13" t="s">
        <v>37</v>
      </c>
      <c r="AX660" s="13" t="s">
        <v>76</v>
      </c>
      <c r="AY660" s="245" t="s">
        <v>164</v>
      </c>
    </row>
    <row r="661" s="13" customFormat="1">
      <c r="A661" s="13"/>
      <c r="B661" s="234"/>
      <c r="C661" s="235"/>
      <c r="D661" s="236" t="s">
        <v>176</v>
      </c>
      <c r="E661" s="237" t="s">
        <v>19</v>
      </c>
      <c r="F661" s="238" t="s">
        <v>1627</v>
      </c>
      <c r="G661" s="235"/>
      <c r="H661" s="239">
        <v>1</v>
      </c>
      <c r="I661" s="240"/>
      <c r="J661" s="235"/>
      <c r="K661" s="235"/>
      <c r="L661" s="241"/>
      <c r="M661" s="242"/>
      <c r="N661" s="243"/>
      <c r="O661" s="243"/>
      <c r="P661" s="243"/>
      <c r="Q661" s="243"/>
      <c r="R661" s="243"/>
      <c r="S661" s="243"/>
      <c r="T661" s="24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5" t="s">
        <v>176</v>
      </c>
      <c r="AU661" s="245" t="s">
        <v>88</v>
      </c>
      <c r="AV661" s="13" t="s">
        <v>88</v>
      </c>
      <c r="AW661" s="13" t="s">
        <v>37</v>
      </c>
      <c r="AX661" s="13" t="s">
        <v>76</v>
      </c>
      <c r="AY661" s="245" t="s">
        <v>164</v>
      </c>
    </row>
    <row r="662" s="15" customFormat="1">
      <c r="A662" s="15"/>
      <c r="B662" s="256"/>
      <c r="C662" s="257"/>
      <c r="D662" s="236" t="s">
        <v>176</v>
      </c>
      <c r="E662" s="258" t="s">
        <v>19</v>
      </c>
      <c r="F662" s="259" t="s">
        <v>185</v>
      </c>
      <c r="G662" s="257"/>
      <c r="H662" s="260">
        <v>3</v>
      </c>
      <c r="I662" s="261"/>
      <c r="J662" s="257"/>
      <c r="K662" s="257"/>
      <c r="L662" s="262"/>
      <c r="M662" s="263"/>
      <c r="N662" s="264"/>
      <c r="O662" s="264"/>
      <c r="P662" s="264"/>
      <c r="Q662" s="264"/>
      <c r="R662" s="264"/>
      <c r="S662" s="264"/>
      <c r="T662" s="26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6" t="s">
        <v>176</v>
      </c>
      <c r="AU662" s="266" t="s">
        <v>88</v>
      </c>
      <c r="AV662" s="15" t="s">
        <v>172</v>
      </c>
      <c r="AW662" s="15" t="s">
        <v>37</v>
      </c>
      <c r="AX662" s="15" t="s">
        <v>83</v>
      </c>
      <c r="AY662" s="266" t="s">
        <v>164</v>
      </c>
    </row>
    <row r="663" s="2" customFormat="1" ht="16.5" customHeight="1">
      <c r="A663" s="40"/>
      <c r="B663" s="41"/>
      <c r="C663" s="278" t="s">
        <v>706</v>
      </c>
      <c r="D663" s="278" t="s">
        <v>250</v>
      </c>
      <c r="E663" s="279" t="s">
        <v>598</v>
      </c>
      <c r="F663" s="280" t="s">
        <v>599</v>
      </c>
      <c r="G663" s="281" t="s">
        <v>246</v>
      </c>
      <c r="H663" s="282">
        <v>3</v>
      </c>
      <c r="I663" s="283"/>
      <c r="J663" s="284">
        <f>ROUND(I663*H663,2)</f>
        <v>0</v>
      </c>
      <c r="K663" s="280" t="s">
        <v>19</v>
      </c>
      <c r="L663" s="285"/>
      <c r="M663" s="286" t="s">
        <v>19</v>
      </c>
      <c r="N663" s="287" t="s">
        <v>48</v>
      </c>
      <c r="O663" s="86"/>
      <c r="P663" s="225">
        <f>O663*H663</f>
        <v>0</v>
      </c>
      <c r="Q663" s="225">
        <v>0.0022000000000000001</v>
      </c>
      <c r="R663" s="225">
        <f>Q663*H663</f>
        <v>0.0066</v>
      </c>
      <c r="S663" s="225">
        <v>0</v>
      </c>
      <c r="T663" s="226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27" t="s">
        <v>397</v>
      </c>
      <c r="AT663" s="227" t="s">
        <v>250</v>
      </c>
      <c r="AU663" s="227" t="s">
        <v>88</v>
      </c>
      <c r="AY663" s="19" t="s">
        <v>164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9" t="s">
        <v>88</v>
      </c>
      <c r="BK663" s="228">
        <f>ROUND(I663*H663,2)</f>
        <v>0</v>
      </c>
      <c r="BL663" s="19" t="s">
        <v>311</v>
      </c>
      <c r="BM663" s="227" t="s">
        <v>1901</v>
      </c>
    </row>
    <row r="664" s="2" customFormat="1" ht="37.8" customHeight="1">
      <c r="A664" s="40"/>
      <c r="B664" s="41"/>
      <c r="C664" s="216" t="s">
        <v>713</v>
      </c>
      <c r="D664" s="216" t="s">
        <v>167</v>
      </c>
      <c r="E664" s="217" t="s">
        <v>1902</v>
      </c>
      <c r="F664" s="218" t="s">
        <v>1903</v>
      </c>
      <c r="G664" s="219" t="s">
        <v>246</v>
      </c>
      <c r="H664" s="220">
        <v>8</v>
      </c>
      <c r="I664" s="221"/>
      <c r="J664" s="222">
        <f>ROUND(I664*H664,2)</f>
        <v>0</v>
      </c>
      <c r="K664" s="218" t="s">
        <v>171</v>
      </c>
      <c r="L664" s="46"/>
      <c r="M664" s="223" t="s">
        <v>19</v>
      </c>
      <c r="N664" s="224" t="s">
        <v>48</v>
      </c>
      <c r="O664" s="86"/>
      <c r="P664" s="225">
        <f>O664*H664</f>
        <v>0</v>
      </c>
      <c r="Q664" s="225">
        <v>0</v>
      </c>
      <c r="R664" s="225">
        <f>Q664*H664</f>
        <v>0</v>
      </c>
      <c r="S664" s="225">
        <v>0</v>
      </c>
      <c r="T664" s="226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27" t="s">
        <v>311</v>
      </c>
      <c r="AT664" s="227" t="s">
        <v>167</v>
      </c>
      <c r="AU664" s="227" t="s">
        <v>88</v>
      </c>
      <c r="AY664" s="19" t="s">
        <v>164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9" t="s">
        <v>88</v>
      </c>
      <c r="BK664" s="228">
        <f>ROUND(I664*H664,2)</f>
        <v>0</v>
      </c>
      <c r="BL664" s="19" t="s">
        <v>311</v>
      </c>
      <c r="BM664" s="227" t="s">
        <v>1904</v>
      </c>
    </row>
    <row r="665" s="2" customFormat="1">
      <c r="A665" s="40"/>
      <c r="B665" s="41"/>
      <c r="C665" s="42"/>
      <c r="D665" s="229" t="s">
        <v>174</v>
      </c>
      <c r="E665" s="42"/>
      <c r="F665" s="230" t="s">
        <v>1905</v>
      </c>
      <c r="G665" s="42"/>
      <c r="H665" s="42"/>
      <c r="I665" s="231"/>
      <c r="J665" s="42"/>
      <c r="K665" s="42"/>
      <c r="L665" s="46"/>
      <c r="M665" s="232"/>
      <c r="N665" s="233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174</v>
      </c>
      <c r="AU665" s="19" t="s">
        <v>88</v>
      </c>
    </row>
    <row r="666" s="13" customFormat="1">
      <c r="A666" s="13"/>
      <c r="B666" s="234"/>
      <c r="C666" s="235"/>
      <c r="D666" s="236" t="s">
        <v>176</v>
      </c>
      <c r="E666" s="237" t="s">
        <v>19</v>
      </c>
      <c r="F666" s="238" t="s">
        <v>1877</v>
      </c>
      <c r="G666" s="235"/>
      <c r="H666" s="239">
        <v>6</v>
      </c>
      <c r="I666" s="240"/>
      <c r="J666" s="235"/>
      <c r="K666" s="235"/>
      <c r="L666" s="241"/>
      <c r="M666" s="242"/>
      <c r="N666" s="243"/>
      <c r="O666" s="243"/>
      <c r="P666" s="243"/>
      <c r="Q666" s="243"/>
      <c r="R666" s="243"/>
      <c r="S666" s="243"/>
      <c r="T666" s="24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5" t="s">
        <v>176</v>
      </c>
      <c r="AU666" s="245" t="s">
        <v>88</v>
      </c>
      <c r="AV666" s="13" t="s">
        <v>88</v>
      </c>
      <c r="AW666" s="13" t="s">
        <v>37</v>
      </c>
      <c r="AX666" s="13" t="s">
        <v>76</v>
      </c>
      <c r="AY666" s="245" t="s">
        <v>164</v>
      </c>
    </row>
    <row r="667" s="13" customFormat="1">
      <c r="A667" s="13"/>
      <c r="B667" s="234"/>
      <c r="C667" s="235"/>
      <c r="D667" s="236" t="s">
        <v>176</v>
      </c>
      <c r="E667" s="237" t="s">
        <v>19</v>
      </c>
      <c r="F667" s="238" t="s">
        <v>1861</v>
      </c>
      <c r="G667" s="235"/>
      <c r="H667" s="239">
        <v>2</v>
      </c>
      <c r="I667" s="240"/>
      <c r="J667" s="235"/>
      <c r="K667" s="235"/>
      <c r="L667" s="241"/>
      <c r="M667" s="242"/>
      <c r="N667" s="243"/>
      <c r="O667" s="243"/>
      <c r="P667" s="243"/>
      <c r="Q667" s="243"/>
      <c r="R667" s="243"/>
      <c r="S667" s="243"/>
      <c r="T667" s="24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5" t="s">
        <v>176</v>
      </c>
      <c r="AU667" s="245" t="s">
        <v>88</v>
      </c>
      <c r="AV667" s="13" t="s">
        <v>88</v>
      </c>
      <c r="AW667" s="13" t="s">
        <v>37</v>
      </c>
      <c r="AX667" s="13" t="s">
        <v>76</v>
      </c>
      <c r="AY667" s="245" t="s">
        <v>164</v>
      </c>
    </row>
    <row r="668" s="15" customFormat="1">
      <c r="A668" s="15"/>
      <c r="B668" s="256"/>
      <c r="C668" s="257"/>
      <c r="D668" s="236" t="s">
        <v>176</v>
      </c>
      <c r="E668" s="258" t="s">
        <v>19</v>
      </c>
      <c r="F668" s="259" t="s">
        <v>185</v>
      </c>
      <c r="G668" s="257"/>
      <c r="H668" s="260">
        <v>8</v>
      </c>
      <c r="I668" s="261"/>
      <c r="J668" s="257"/>
      <c r="K668" s="257"/>
      <c r="L668" s="262"/>
      <c r="M668" s="263"/>
      <c r="N668" s="264"/>
      <c r="O668" s="264"/>
      <c r="P668" s="264"/>
      <c r="Q668" s="264"/>
      <c r="R668" s="264"/>
      <c r="S668" s="264"/>
      <c r="T668" s="26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66" t="s">
        <v>176</v>
      </c>
      <c r="AU668" s="266" t="s">
        <v>88</v>
      </c>
      <c r="AV668" s="15" t="s">
        <v>172</v>
      </c>
      <c r="AW668" s="15" t="s">
        <v>37</v>
      </c>
      <c r="AX668" s="15" t="s">
        <v>83</v>
      </c>
      <c r="AY668" s="266" t="s">
        <v>164</v>
      </c>
    </row>
    <row r="669" s="2" customFormat="1" ht="44.25" customHeight="1">
      <c r="A669" s="40"/>
      <c r="B669" s="41"/>
      <c r="C669" s="216" t="s">
        <v>719</v>
      </c>
      <c r="D669" s="216" t="s">
        <v>167</v>
      </c>
      <c r="E669" s="217" t="s">
        <v>1906</v>
      </c>
      <c r="F669" s="218" t="s">
        <v>1907</v>
      </c>
      <c r="G669" s="219" t="s">
        <v>246</v>
      </c>
      <c r="H669" s="220">
        <v>3</v>
      </c>
      <c r="I669" s="221"/>
      <c r="J669" s="222">
        <f>ROUND(I669*H669,2)</f>
        <v>0</v>
      </c>
      <c r="K669" s="218" t="s">
        <v>171</v>
      </c>
      <c r="L669" s="46"/>
      <c r="M669" s="223" t="s">
        <v>19</v>
      </c>
      <c r="N669" s="224" t="s">
        <v>48</v>
      </c>
      <c r="O669" s="86"/>
      <c r="P669" s="225">
        <f>O669*H669</f>
        <v>0</v>
      </c>
      <c r="Q669" s="225">
        <v>0</v>
      </c>
      <c r="R669" s="225">
        <f>Q669*H669</f>
        <v>0</v>
      </c>
      <c r="S669" s="225">
        <v>0</v>
      </c>
      <c r="T669" s="226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27" t="s">
        <v>311</v>
      </c>
      <c r="AT669" s="227" t="s">
        <v>167</v>
      </c>
      <c r="AU669" s="227" t="s">
        <v>88</v>
      </c>
      <c r="AY669" s="19" t="s">
        <v>164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9" t="s">
        <v>88</v>
      </c>
      <c r="BK669" s="228">
        <f>ROUND(I669*H669,2)</f>
        <v>0</v>
      </c>
      <c r="BL669" s="19" t="s">
        <v>311</v>
      </c>
      <c r="BM669" s="227" t="s">
        <v>1908</v>
      </c>
    </row>
    <row r="670" s="2" customFormat="1">
      <c r="A670" s="40"/>
      <c r="B670" s="41"/>
      <c r="C670" s="42"/>
      <c r="D670" s="229" t="s">
        <v>174</v>
      </c>
      <c r="E670" s="42"/>
      <c r="F670" s="230" t="s">
        <v>1909</v>
      </c>
      <c r="G670" s="42"/>
      <c r="H670" s="42"/>
      <c r="I670" s="231"/>
      <c r="J670" s="42"/>
      <c r="K670" s="42"/>
      <c r="L670" s="46"/>
      <c r="M670" s="232"/>
      <c r="N670" s="233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174</v>
      </c>
      <c r="AU670" s="19" t="s">
        <v>88</v>
      </c>
    </row>
    <row r="671" s="13" customFormat="1">
      <c r="A671" s="13"/>
      <c r="B671" s="234"/>
      <c r="C671" s="235"/>
      <c r="D671" s="236" t="s">
        <v>176</v>
      </c>
      <c r="E671" s="237" t="s">
        <v>19</v>
      </c>
      <c r="F671" s="238" t="s">
        <v>1868</v>
      </c>
      <c r="G671" s="235"/>
      <c r="H671" s="239">
        <v>2</v>
      </c>
      <c r="I671" s="240"/>
      <c r="J671" s="235"/>
      <c r="K671" s="235"/>
      <c r="L671" s="241"/>
      <c r="M671" s="242"/>
      <c r="N671" s="243"/>
      <c r="O671" s="243"/>
      <c r="P671" s="243"/>
      <c r="Q671" s="243"/>
      <c r="R671" s="243"/>
      <c r="S671" s="243"/>
      <c r="T671" s="24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5" t="s">
        <v>176</v>
      </c>
      <c r="AU671" s="245" t="s">
        <v>88</v>
      </c>
      <c r="AV671" s="13" t="s">
        <v>88</v>
      </c>
      <c r="AW671" s="13" t="s">
        <v>37</v>
      </c>
      <c r="AX671" s="13" t="s">
        <v>76</v>
      </c>
      <c r="AY671" s="245" t="s">
        <v>164</v>
      </c>
    </row>
    <row r="672" s="13" customFormat="1">
      <c r="A672" s="13"/>
      <c r="B672" s="234"/>
      <c r="C672" s="235"/>
      <c r="D672" s="236" t="s">
        <v>176</v>
      </c>
      <c r="E672" s="237" t="s">
        <v>19</v>
      </c>
      <c r="F672" s="238" t="s">
        <v>1872</v>
      </c>
      <c r="G672" s="235"/>
      <c r="H672" s="239">
        <v>1</v>
      </c>
      <c r="I672" s="240"/>
      <c r="J672" s="235"/>
      <c r="K672" s="235"/>
      <c r="L672" s="241"/>
      <c r="M672" s="242"/>
      <c r="N672" s="243"/>
      <c r="O672" s="243"/>
      <c r="P672" s="243"/>
      <c r="Q672" s="243"/>
      <c r="R672" s="243"/>
      <c r="S672" s="243"/>
      <c r="T672" s="24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5" t="s">
        <v>176</v>
      </c>
      <c r="AU672" s="245" t="s">
        <v>88</v>
      </c>
      <c r="AV672" s="13" t="s">
        <v>88</v>
      </c>
      <c r="AW672" s="13" t="s">
        <v>37</v>
      </c>
      <c r="AX672" s="13" t="s">
        <v>76</v>
      </c>
      <c r="AY672" s="245" t="s">
        <v>164</v>
      </c>
    </row>
    <row r="673" s="15" customFormat="1">
      <c r="A673" s="15"/>
      <c r="B673" s="256"/>
      <c r="C673" s="257"/>
      <c r="D673" s="236" t="s">
        <v>176</v>
      </c>
      <c r="E673" s="258" t="s">
        <v>19</v>
      </c>
      <c r="F673" s="259" t="s">
        <v>185</v>
      </c>
      <c r="G673" s="257"/>
      <c r="H673" s="260">
        <v>3</v>
      </c>
      <c r="I673" s="261"/>
      <c r="J673" s="257"/>
      <c r="K673" s="257"/>
      <c r="L673" s="262"/>
      <c r="M673" s="263"/>
      <c r="N673" s="264"/>
      <c r="O673" s="264"/>
      <c r="P673" s="264"/>
      <c r="Q673" s="264"/>
      <c r="R673" s="264"/>
      <c r="S673" s="264"/>
      <c r="T673" s="26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66" t="s">
        <v>176</v>
      </c>
      <c r="AU673" s="266" t="s">
        <v>88</v>
      </c>
      <c r="AV673" s="15" t="s">
        <v>172</v>
      </c>
      <c r="AW673" s="15" t="s">
        <v>37</v>
      </c>
      <c r="AX673" s="15" t="s">
        <v>83</v>
      </c>
      <c r="AY673" s="266" t="s">
        <v>164</v>
      </c>
    </row>
    <row r="674" s="2" customFormat="1" ht="21.75" customHeight="1">
      <c r="A674" s="40"/>
      <c r="B674" s="41"/>
      <c r="C674" s="278" t="s">
        <v>725</v>
      </c>
      <c r="D674" s="278" t="s">
        <v>250</v>
      </c>
      <c r="E674" s="279" t="s">
        <v>609</v>
      </c>
      <c r="F674" s="280" t="s">
        <v>610</v>
      </c>
      <c r="G674" s="281" t="s">
        <v>221</v>
      </c>
      <c r="H674" s="282">
        <v>10.07</v>
      </c>
      <c r="I674" s="283"/>
      <c r="J674" s="284">
        <f>ROUND(I674*H674,2)</f>
        <v>0</v>
      </c>
      <c r="K674" s="280" t="s">
        <v>171</v>
      </c>
      <c r="L674" s="285"/>
      <c r="M674" s="286" t="s">
        <v>19</v>
      </c>
      <c r="N674" s="287" t="s">
        <v>48</v>
      </c>
      <c r="O674" s="86"/>
      <c r="P674" s="225">
        <f>O674*H674</f>
        <v>0</v>
      </c>
      <c r="Q674" s="225">
        <v>0.0030000000000000001</v>
      </c>
      <c r="R674" s="225">
        <f>Q674*H674</f>
        <v>0.030210000000000001</v>
      </c>
      <c r="S674" s="225">
        <v>0</v>
      </c>
      <c r="T674" s="226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27" t="s">
        <v>397</v>
      </c>
      <c r="AT674" s="227" t="s">
        <v>250</v>
      </c>
      <c r="AU674" s="227" t="s">
        <v>88</v>
      </c>
      <c r="AY674" s="19" t="s">
        <v>164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9" t="s">
        <v>88</v>
      </c>
      <c r="BK674" s="228">
        <f>ROUND(I674*H674,2)</f>
        <v>0</v>
      </c>
      <c r="BL674" s="19" t="s">
        <v>311</v>
      </c>
      <c r="BM674" s="227" t="s">
        <v>1910</v>
      </c>
    </row>
    <row r="675" s="2" customFormat="1">
      <c r="A675" s="40"/>
      <c r="B675" s="41"/>
      <c r="C675" s="42"/>
      <c r="D675" s="229" t="s">
        <v>174</v>
      </c>
      <c r="E675" s="42"/>
      <c r="F675" s="230" t="s">
        <v>612</v>
      </c>
      <c r="G675" s="42"/>
      <c r="H675" s="42"/>
      <c r="I675" s="231"/>
      <c r="J675" s="42"/>
      <c r="K675" s="42"/>
      <c r="L675" s="46"/>
      <c r="M675" s="232"/>
      <c r="N675" s="233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174</v>
      </c>
      <c r="AU675" s="19" t="s">
        <v>88</v>
      </c>
    </row>
    <row r="676" s="13" customFormat="1">
      <c r="A676" s="13"/>
      <c r="B676" s="234"/>
      <c r="C676" s="235"/>
      <c r="D676" s="236" t="s">
        <v>176</v>
      </c>
      <c r="E676" s="237" t="s">
        <v>19</v>
      </c>
      <c r="F676" s="238" t="s">
        <v>1834</v>
      </c>
      <c r="G676" s="235"/>
      <c r="H676" s="239">
        <v>2.7000000000000002</v>
      </c>
      <c r="I676" s="240"/>
      <c r="J676" s="235"/>
      <c r="K676" s="235"/>
      <c r="L676" s="241"/>
      <c r="M676" s="242"/>
      <c r="N676" s="243"/>
      <c r="O676" s="243"/>
      <c r="P676" s="243"/>
      <c r="Q676" s="243"/>
      <c r="R676" s="243"/>
      <c r="S676" s="243"/>
      <c r="T676" s="24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5" t="s">
        <v>176</v>
      </c>
      <c r="AU676" s="245" t="s">
        <v>88</v>
      </c>
      <c r="AV676" s="13" t="s">
        <v>88</v>
      </c>
      <c r="AW676" s="13" t="s">
        <v>37</v>
      </c>
      <c r="AX676" s="13" t="s">
        <v>76</v>
      </c>
      <c r="AY676" s="245" t="s">
        <v>164</v>
      </c>
    </row>
    <row r="677" s="13" customFormat="1">
      <c r="A677" s="13"/>
      <c r="B677" s="234"/>
      <c r="C677" s="235"/>
      <c r="D677" s="236" t="s">
        <v>176</v>
      </c>
      <c r="E677" s="237" t="s">
        <v>19</v>
      </c>
      <c r="F677" s="238" t="s">
        <v>1835</v>
      </c>
      <c r="G677" s="235"/>
      <c r="H677" s="239">
        <v>1.8</v>
      </c>
      <c r="I677" s="240"/>
      <c r="J677" s="235"/>
      <c r="K677" s="235"/>
      <c r="L677" s="241"/>
      <c r="M677" s="242"/>
      <c r="N677" s="243"/>
      <c r="O677" s="243"/>
      <c r="P677" s="243"/>
      <c r="Q677" s="243"/>
      <c r="R677" s="243"/>
      <c r="S677" s="243"/>
      <c r="T677" s="24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5" t="s">
        <v>176</v>
      </c>
      <c r="AU677" s="245" t="s">
        <v>88</v>
      </c>
      <c r="AV677" s="13" t="s">
        <v>88</v>
      </c>
      <c r="AW677" s="13" t="s">
        <v>37</v>
      </c>
      <c r="AX677" s="13" t="s">
        <v>76</v>
      </c>
      <c r="AY677" s="245" t="s">
        <v>164</v>
      </c>
    </row>
    <row r="678" s="13" customFormat="1">
      <c r="A678" s="13"/>
      <c r="B678" s="234"/>
      <c r="C678" s="235"/>
      <c r="D678" s="236" t="s">
        <v>176</v>
      </c>
      <c r="E678" s="237" t="s">
        <v>19</v>
      </c>
      <c r="F678" s="238" t="s">
        <v>1836</v>
      </c>
      <c r="G678" s="235"/>
      <c r="H678" s="239">
        <v>3.7200000000000002</v>
      </c>
      <c r="I678" s="240"/>
      <c r="J678" s="235"/>
      <c r="K678" s="235"/>
      <c r="L678" s="241"/>
      <c r="M678" s="242"/>
      <c r="N678" s="243"/>
      <c r="O678" s="243"/>
      <c r="P678" s="243"/>
      <c r="Q678" s="243"/>
      <c r="R678" s="243"/>
      <c r="S678" s="243"/>
      <c r="T678" s="24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5" t="s">
        <v>176</v>
      </c>
      <c r="AU678" s="245" t="s">
        <v>88</v>
      </c>
      <c r="AV678" s="13" t="s">
        <v>88</v>
      </c>
      <c r="AW678" s="13" t="s">
        <v>37</v>
      </c>
      <c r="AX678" s="13" t="s">
        <v>76</v>
      </c>
      <c r="AY678" s="245" t="s">
        <v>164</v>
      </c>
    </row>
    <row r="679" s="13" customFormat="1">
      <c r="A679" s="13"/>
      <c r="B679" s="234"/>
      <c r="C679" s="235"/>
      <c r="D679" s="236" t="s">
        <v>176</v>
      </c>
      <c r="E679" s="237" t="s">
        <v>19</v>
      </c>
      <c r="F679" s="238" t="s">
        <v>1837</v>
      </c>
      <c r="G679" s="235"/>
      <c r="H679" s="239">
        <v>1.8500000000000001</v>
      </c>
      <c r="I679" s="240"/>
      <c r="J679" s="235"/>
      <c r="K679" s="235"/>
      <c r="L679" s="241"/>
      <c r="M679" s="242"/>
      <c r="N679" s="243"/>
      <c r="O679" s="243"/>
      <c r="P679" s="243"/>
      <c r="Q679" s="243"/>
      <c r="R679" s="243"/>
      <c r="S679" s="243"/>
      <c r="T679" s="24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5" t="s">
        <v>176</v>
      </c>
      <c r="AU679" s="245" t="s">
        <v>88</v>
      </c>
      <c r="AV679" s="13" t="s">
        <v>88</v>
      </c>
      <c r="AW679" s="13" t="s">
        <v>37</v>
      </c>
      <c r="AX679" s="13" t="s">
        <v>76</v>
      </c>
      <c r="AY679" s="245" t="s">
        <v>164</v>
      </c>
    </row>
    <row r="680" s="15" customFormat="1">
      <c r="A680" s="15"/>
      <c r="B680" s="256"/>
      <c r="C680" s="257"/>
      <c r="D680" s="236" t="s">
        <v>176</v>
      </c>
      <c r="E680" s="258" t="s">
        <v>19</v>
      </c>
      <c r="F680" s="259" t="s">
        <v>185</v>
      </c>
      <c r="G680" s="257"/>
      <c r="H680" s="260">
        <v>10.07</v>
      </c>
      <c r="I680" s="261"/>
      <c r="J680" s="257"/>
      <c r="K680" s="257"/>
      <c r="L680" s="262"/>
      <c r="M680" s="263"/>
      <c r="N680" s="264"/>
      <c r="O680" s="264"/>
      <c r="P680" s="264"/>
      <c r="Q680" s="264"/>
      <c r="R680" s="264"/>
      <c r="S680" s="264"/>
      <c r="T680" s="26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66" t="s">
        <v>176</v>
      </c>
      <c r="AU680" s="266" t="s">
        <v>88</v>
      </c>
      <c r="AV680" s="15" t="s">
        <v>172</v>
      </c>
      <c r="AW680" s="15" t="s">
        <v>37</v>
      </c>
      <c r="AX680" s="15" t="s">
        <v>83</v>
      </c>
      <c r="AY680" s="266" t="s">
        <v>164</v>
      </c>
    </row>
    <row r="681" s="2" customFormat="1" ht="16.5" customHeight="1">
      <c r="A681" s="40"/>
      <c r="B681" s="41"/>
      <c r="C681" s="278" t="s">
        <v>731</v>
      </c>
      <c r="D681" s="278" t="s">
        <v>250</v>
      </c>
      <c r="E681" s="279" t="s">
        <v>616</v>
      </c>
      <c r="F681" s="280" t="s">
        <v>617</v>
      </c>
      <c r="G681" s="281" t="s">
        <v>618</v>
      </c>
      <c r="H681" s="282">
        <v>11</v>
      </c>
      <c r="I681" s="283"/>
      <c r="J681" s="284">
        <f>ROUND(I681*H681,2)</f>
        <v>0</v>
      </c>
      <c r="K681" s="280" t="s">
        <v>171</v>
      </c>
      <c r="L681" s="285"/>
      <c r="M681" s="286" t="s">
        <v>19</v>
      </c>
      <c r="N681" s="287" t="s">
        <v>48</v>
      </c>
      <c r="O681" s="86"/>
      <c r="P681" s="225">
        <f>O681*H681</f>
        <v>0</v>
      </c>
      <c r="Q681" s="225">
        <v>0.00020000000000000001</v>
      </c>
      <c r="R681" s="225">
        <f>Q681*H681</f>
        <v>0.0022000000000000001</v>
      </c>
      <c r="S681" s="225">
        <v>0</v>
      </c>
      <c r="T681" s="22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27" t="s">
        <v>397</v>
      </c>
      <c r="AT681" s="227" t="s">
        <v>250</v>
      </c>
      <c r="AU681" s="227" t="s">
        <v>88</v>
      </c>
      <c r="AY681" s="19" t="s">
        <v>164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9" t="s">
        <v>88</v>
      </c>
      <c r="BK681" s="228">
        <f>ROUND(I681*H681,2)</f>
        <v>0</v>
      </c>
      <c r="BL681" s="19" t="s">
        <v>311</v>
      </c>
      <c r="BM681" s="227" t="s">
        <v>1911</v>
      </c>
    </row>
    <row r="682" s="2" customFormat="1">
      <c r="A682" s="40"/>
      <c r="B682" s="41"/>
      <c r="C682" s="42"/>
      <c r="D682" s="229" t="s">
        <v>174</v>
      </c>
      <c r="E682" s="42"/>
      <c r="F682" s="230" t="s">
        <v>620</v>
      </c>
      <c r="G682" s="42"/>
      <c r="H682" s="42"/>
      <c r="I682" s="231"/>
      <c r="J682" s="42"/>
      <c r="K682" s="42"/>
      <c r="L682" s="46"/>
      <c r="M682" s="232"/>
      <c r="N682" s="233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174</v>
      </c>
      <c r="AU682" s="19" t="s">
        <v>88</v>
      </c>
    </row>
    <row r="683" s="13" customFormat="1">
      <c r="A683" s="13"/>
      <c r="B683" s="234"/>
      <c r="C683" s="235"/>
      <c r="D683" s="236" t="s">
        <v>176</v>
      </c>
      <c r="E683" s="237" t="s">
        <v>19</v>
      </c>
      <c r="F683" s="238" t="s">
        <v>1877</v>
      </c>
      <c r="G683" s="235"/>
      <c r="H683" s="239">
        <v>6</v>
      </c>
      <c r="I683" s="240"/>
      <c r="J683" s="235"/>
      <c r="K683" s="235"/>
      <c r="L683" s="241"/>
      <c r="M683" s="242"/>
      <c r="N683" s="243"/>
      <c r="O683" s="243"/>
      <c r="P683" s="243"/>
      <c r="Q683" s="243"/>
      <c r="R683" s="243"/>
      <c r="S683" s="243"/>
      <c r="T683" s="24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5" t="s">
        <v>176</v>
      </c>
      <c r="AU683" s="245" t="s">
        <v>88</v>
      </c>
      <c r="AV683" s="13" t="s">
        <v>88</v>
      </c>
      <c r="AW683" s="13" t="s">
        <v>37</v>
      </c>
      <c r="AX683" s="13" t="s">
        <v>76</v>
      </c>
      <c r="AY683" s="245" t="s">
        <v>164</v>
      </c>
    </row>
    <row r="684" s="13" customFormat="1">
      <c r="A684" s="13"/>
      <c r="B684" s="234"/>
      <c r="C684" s="235"/>
      <c r="D684" s="236" t="s">
        <v>176</v>
      </c>
      <c r="E684" s="237" t="s">
        <v>19</v>
      </c>
      <c r="F684" s="238" t="s">
        <v>1861</v>
      </c>
      <c r="G684" s="235"/>
      <c r="H684" s="239">
        <v>2</v>
      </c>
      <c r="I684" s="240"/>
      <c r="J684" s="235"/>
      <c r="K684" s="235"/>
      <c r="L684" s="241"/>
      <c r="M684" s="242"/>
      <c r="N684" s="243"/>
      <c r="O684" s="243"/>
      <c r="P684" s="243"/>
      <c r="Q684" s="243"/>
      <c r="R684" s="243"/>
      <c r="S684" s="243"/>
      <c r="T684" s="24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5" t="s">
        <v>176</v>
      </c>
      <c r="AU684" s="245" t="s">
        <v>88</v>
      </c>
      <c r="AV684" s="13" t="s">
        <v>88</v>
      </c>
      <c r="AW684" s="13" t="s">
        <v>37</v>
      </c>
      <c r="AX684" s="13" t="s">
        <v>76</v>
      </c>
      <c r="AY684" s="245" t="s">
        <v>164</v>
      </c>
    </row>
    <row r="685" s="13" customFormat="1">
      <c r="A685" s="13"/>
      <c r="B685" s="234"/>
      <c r="C685" s="235"/>
      <c r="D685" s="236" t="s">
        <v>176</v>
      </c>
      <c r="E685" s="237" t="s">
        <v>19</v>
      </c>
      <c r="F685" s="238" t="s">
        <v>1868</v>
      </c>
      <c r="G685" s="235"/>
      <c r="H685" s="239">
        <v>2</v>
      </c>
      <c r="I685" s="240"/>
      <c r="J685" s="235"/>
      <c r="K685" s="235"/>
      <c r="L685" s="241"/>
      <c r="M685" s="242"/>
      <c r="N685" s="243"/>
      <c r="O685" s="243"/>
      <c r="P685" s="243"/>
      <c r="Q685" s="243"/>
      <c r="R685" s="243"/>
      <c r="S685" s="243"/>
      <c r="T685" s="24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5" t="s">
        <v>176</v>
      </c>
      <c r="AU685" s="245" t="s">
        <v>88</v>
      </c>
      <c r="AV685" s="13" t="s">
        <v>88</v>
      </c>
      <c r="AW685" s="13" t="s">
        <v>37</v>
      </c>
      <c r="AX685" s="13" t="s">
        <v>76</v>
      </c>
      <c r="AY685" s="245" t="s">
        <v>164</v>
      </c>
    </row>
    <row r="686" s="13" customFormat="1">
      <c r="A686" s="13"/>
      <c r="B686" s="234"/>
      <c r="C686" s="235"/>
      <c r="D686" s="236" t="s">
        <v>176</v>
      </c>
      <c r="E686" s="237" t="s">
        <v>19</v>
      </c>
      <c r="F686" s="238" t="s">
        <v>1872</v>
      </c>
      <c r="G686" s="235"/>
      <c r="H686" s="239">
        <v>1</v>
      </c>
      <c r="I686" s="240"/>
      <c r="J686" s="235"/>
      <c r="K686" s="235"/>
      <c r="L686" s="241"/>
      <c r="M686" s="242"/>
      <c r="N686" s="243"/>
      <c r="O686" s="243"/>
      <c r="P686" s="243"/>
      <c r="Q686" s="243"/>
      <c r="R686" s="243"/>
      <c r="S686" s="243"/>
      <c r="T686" s="24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5" t="s">
        <v>176</v>
      </c>
      <c r="AU686" s="245" t="s">
        <v>88</v>
      </c>
      <c r="AV686" s="13" t="s">
        <v>88</v>
      </c>
      <c r="AW686" s="13" t="s">
        <v>37</v>
      </c>
      <c r="AX686" s="13" t="s">
        <v>76</v>
      </c>
      <c r="AY686" s="245" t="s">
        <v>164</v>
      </c>
    </row>
    <row r="687" s="15" customFormat="1">
      <c r="A687" s="15"/>
      <c r="B687" s="256"/>
      <c r="C687" s="257"/>
      <c r="D687" s="236" t="s">
        <v>176</v>
      </c>
      <c r="E687" s="258" t="s">
        <v>19</v>
      </c>
      <c r="F687" s="259" t="s">
        <v>185</v>
      </c>
      <c r="G687" s="257"/>
      <c r="H687" s="260">
        <v>11</v>
      </c>
      <c r="I687" s="261"/>
      <c r="J687" s="257"/>
      <c r="K687" s="257"/>
      <c r="L687" s="262"/>
      <c r="M687" s="263"/>
      <c r="N687" s="264"/>
      <c r="O687" s="264"/>
      <c r="P687" s="264"/>
      <c r="Q687" s="264"/>
      <c r="R687" s="264"/>
      <c r="S687" s="264"/>
      <c r="T687" s="26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66" t="s">
        <v>176</v>
      </c>
      <c r="AU687" s="266" t="s">
        <v>88</v>
      </c>
      <c r="AV687" s="15" t="s">
        <v>172</v>
      </c>
      <c r="AW687" s="15" t="s">
        <v>37</v>
      </c>
      <c r="AX687" s="15" t="s">
        <v>83</v>
      </c>
      <c r="AY687" s="266" t="s">
        <v>164</v>
      </c>
    </row>
    <row r="688" s="2" customFormat="1" ht="24.15" customHeight="1">
      <c r="A688" s="40"/>
      <c r="B688" s="41"/>
      <c r="C688" s="216" t="s">
        <v>736</v>
      </c>
      <c r="D688" s="216" t="s">
        <v>167</v>
      </c>
      <c r="E688" s="217" t="s">
        <v>622</v>
      </c>
      <c r="F688" s="218" t="s">
        <v>623</v>
      </c>
      <c r="G688" s="219" t="s">
        <v>246</v>
      </c>
      <c r="H688" s="220">
        <v>3</v>
      </c>
      <c r="I688" s="221"/>
      <c r="J688" s="222">
        <f>ROUND(I688*H688,2)</f>
        <v>0</v>
      </c>
      <c r="K688" s="218" t="s">
        <v>171</v>
      </c>
      <c r="L688" s="46"/>
      <c r="M688" s="223" t="s">
        <v>19</v>
      </c>
      <c r="N688" s="224" t="s">
        <v>48</v>
      </c>
      <c r="O688" s="86"/>
      <c r="P688" s="225">
        <f>O688*H688</f>
        <v>0</v>
      </c>
      <c r="Q688" s="225">
        <v>0</v>
      </c>
      <c r="R688" s="225">
        <f>Q688*H688</f>
        <v>0</v>
      </c>
      <c r="S688" s="225">
        <v>0</v>
      </c>
      <c r="T688" s="226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27" t="s">
        <v>311</v>
      </c>
      <c r="AT688" s="227" t="s">
        <v>167</v>
      </c>
      <c r="AU688" s="227" t="s">
        <v>88</v>
      </c>
      <c r="AY688" s="19" t="s">
        <v>164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9" t="s">
        <v>88</v>
      </c>
      <c r="BK688" s="228">
        <f>ROUND(I688*H688,2)</f>
        <v>0</v>
      </c>
      <c r="BL688" s="19" t="s">
        <v>311</v>
      </c>
      <c r="BM688" s="227" t="s">
        <v>1912</v>
      </c>
    </row>
    <row r="689" s="2" customFormat="1">
      <c r="A689" s="40"/>
      <c r="B689" s="41"/>
      <c r="C689" s="42"/>
      <c r="D689" s="229" t="s">
        <v>174</v>
      </c>
      <c r="E689" s="42"/>
      <c r="F689" s="230" t="s">
        <v>625</v>
      </c>
      <c r="G689" s="42"/>
      <c r="H689" s="42"/>
      <c r="I689" s="231"/>
      <c r="J689" s="42"/>
      <c r="K689" s="42"/>
      <c r="L689" s="46"/>
      <c r="M689" s="232"/>
      <c r="N689" s="233"/>
      <c r="O689" s="86"/>
      <c r="P689" s="86"/>
      <c r="Q689" s="86"/>
      <c r="R689" s="86"/>
      <c r="S689" s="86"/>
      <c r="T689" s="87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T689" s="19" t="s">
        <v>174</v>
      </c>
      <c r="AU689" s="19" t="s">
        <v>88</v>
      </c>
    </row>
    <row r="690" s="13" customFormat="1">
      <c r="A690" s="13"/>
      <c r="B690" s="234"/>
      <c r="C690" s="235"/>
      <c r="D690" s="236" t="s">
        <v>176</v>
      </c>
      <c r="E690" s="237" t="s">
        <v>19</v>
      </c>
      <c r="F690" s="238" t="s">
        <v>1626</v>
      </c>
      <c r="G690" s="235"/>
      <c r="H690" s="239">
        <v>2</v>
      </c>
      <c r="I690" s="240"/>
      <c r="J690" s="235"/>
      <c r="K690" s="235"/>
      <c r="L690" s="241"/>
      <c r="M690" s="242"/>
      <c r="N690" s="243"/>
      <c r="O690" s="243"/>
      <c r="P690" s="243"/>
      <c r="Q690" s="243"/>
      <c r="R690" s="243"/>
      <c r="S690" s="243"/>
      <c r="T690" s="24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5" t="s">
        <v>176</v>
      </c>
      <c r="AU690" s="245" t="s">
        <v>88</v>
      </c>
      <c r="AV690" s="13" t="s">
        <v>88</v>
      </c>
      <c r="AW690" s="13" t="s">
        <v>37</v>
      </c>
      <c r="AX690" s="13" t="s">
        <v>76</v>
      </c>
      <c r="AY690" s="245" t="s">
        <v>164</v>
      </c>
    </row>
    <row r="691" s="13" customFormat="1">
      <c r="A691" s="13"/>
      <c r="B691" s="234"/>
      <c r="C691" s="235"/>
      <c r="D691" s="236" t="s">
        <v>176</v>
      </c>
      <c r="E691" s="237" t="s">
        <v>19</v>
      </c>
      <c r="F691" s="238" t="s">
        <v>1627</v>
      </c>
      <c r="G691" s="235"/>
      <c r="H691" s="239">
        <v>1</v>
      </c>
      <c r="I691" s="240"/>
      <c r="J691" s="235"/>
      <c r="K691" s="235"/>
      <c r="L691" s="241"/>
      <c r="M691" s="242"/>
      <c r="N691" s="243"/>
      <c r="O691" s="243"/>
      <c r="P691" s="243"/>
      <c r="Q691" s="243"/>
      <c r="R691" s="243"/>
      <c r="S691" s="243"/>
      <c r="T691" s="24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5" t="s">
        <v>176</v>
      </c>
      <c r="AU691" s="245" t="s">
        <v>88</v>
      </c>
      <c r="AV691" s="13" t="s">
        <v>88</v>
      </c>
      <c r="AW691" s="13" t="s">
        <v>37</v>
      </c>
      <c r="AX691" s="13" t="s">
        <v>76</v>
      </c>
      <c r="AY691" s="245" t="s">
        <v>164</v>
      </c>
    </row>
    <row r="692" s="15" customFormat="1">
      <c r="A692" s="15"/>
      <c r="B692" s="256"/>
      <c r="C692" s="257"/>
      <c r="D692" s="236" t="s">
        <v>176</v>
      </c>
      <c r="E692" s="258" t="s">
        <v>19</v>
      </c>
      <c r="F692" s="259" t="s">
        <v>185</v>
      </c>
      <c r="G692" s="257"/>
      <c r="H692" s="260">
        <v>3</v>
      </c>
      <c r="I692" s="261"/>
      <c r="J692" s="257"/>
      <c r="K692" s="257"/>
      <c r="L692" s="262"/>
      <c r="M692" s="263"/>
      <c r="N692" s="264"/>
      <c r="O692" s="264"/>
      <c r="P692" s="264"/>
      <c r="Q692" s="264"/>
      <c r="R692" s="264"/>
      <c r="S692" s="264"/>
      <c r="T692" s="26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66" t="s">
        <v>176</v>
      </c>
      <c r="AU692" s="266" t="s">
        <v>88</v>
      </c>
      <c r="AV692" s="15" t="s">
        <v>172</v>
      </c>
      <c r="AW692" s="15" t="s">
        <v>37</v>
      </c>
      <c r="AX692" s="15" t="s">
        <v>83</v>
      </c>
      <c r="AY692" s="266" t="s">
        <v>164</v>
      </c>
    </row>
    <row r="693" s="2" customFormat="1" ht="24.15" customHeight="1">
      <c r="A693" s="40"/>
      <c r="B693" s="41"/>
      <c r="C693" s="278" t="s">
        <v>743</v>
      </c>
      <c r="D693" s="278" t="s">
        <v>250</v>
      </c>
      <c r="E693" s="279" t="s">
        <v>627</v>
      </c>
      <c r="F693" s="280" t="s">
        <v>628</v>
      </c>
      <c r="G693" s="281" t="s">
        <v>246</v>
      </c>
      <c r="H693" s="282">
        <v>3</v>
      </c>
      <c r="I693" s="283"/>
      <c r="J693" s="284">
        <f>ROUND(I693*H693,2)</f>
        <v>0</v>
      </c>
      <c r="K693" s="280" t="s">
        <v>171</v>
      </c>
      <c r="L693" s="285"/>
      <c r="M693" s="286" t="s">
        <v>19</v>
      </c>
      <c r="N693" s="287" t="s">
        <v>48</v>
      </c>
      <c r="O693" s="86"/>
      <c r="P693" s="225">
        <f>O693*H693</f>
        <v>0</v>
      </c>
      <c r="Q693" s="225">
        <v>0.0018500000000000001</v>
      </c>
      <c r="R693" s="225">
        <f>Q693*H693</f>
        <v>0.0055500000000000002</v>
      </c>
      <c r="S693" s="225">
        <v>0</v>
      </c>
      <c r="T693" s="226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27" t="s">
        <v>397</v>
      </c>
      <c r="AT693" s="227" t="s">
        <v>250</v>
      </c>
      <c r="AU693" s="227" t="s">
        <v>88</v>
      </c>
      <c r="AY693" s="19" t="s">
        <v>164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9" t="s">
        <v>88</v>
      </c>
      <c r="BK693" s="228">
        <f>ROUND(I693*H693,2)</f>
        <v>0</v>
      </c>
      <c r="BL693" s="19" t="s">
        <v>311</v>
      </c>
      <c r="BM693" s="227" t="s">
        <v>1913</v>
      </c>
    </row>
    <row r="694" s="2" customFormat="1">
      <c r="A694" s="40"/>
      <c r="B694" s="41"/>
      <c r="C694" s="42"/>
      <c r="D694" s="229" t="s">
        <v>174</v>
      </c>
      <c r="E694" s="42"/>
      <c r="F694" s="230" t="s">
        <v>630</v>
      </c>
      <c r="G694" s="42"/>
      <c r="H694" s="42"/>
      <c r="I694" s="231"/>
      <c r="J694" s="42"/>
      <c r="K694" s="42"/>
      <c r="L694" s="46"/>
      <c r="M694" s="232"/>
      <c r="N694" s="233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174</v>
      </c>
      <c r="AU694" s="19" t="s">
        <v>88</v>
      </c>
    </row>
    <row r="695" s="2" customFormat="1" ht="49.05" customHeight="1">
      <c r="A695" s="40"/>
      <c r="B695" s="41"/>
      <c r="C695" s="216" t="s">
        <v>748</v>
      </c>
      <c r="D695" s="216" t="s">
        <v>167</v>
      </c>
      <c r="E695" s="217" t="s">
        <v>632</v>
      </c>
      <c r="F695" s="218" t="s">
        <v>633</v>
      </c>
      <c r="G695" s="219" t="s">
        <v>349</v>
      </c>
      <c r="H695" s="220">
        <v>0.70699999999999996</v>
      </c>
      <c r="I695" s="221"/>
      <c r="J695" s="222">
        <f>ROUND(I695*H695,2)</f>
        <v>0</v>
      </c>
      <c r="K695" s="218" t="s">
        <v>171</v>
      </c>
      <c r="L695" s="46"/>
      <c r="M695" s="223" t="s">
        <v>19</v>
      </c>
      <c r="N695" s="224" t="s">
        <v>48</v>
      </c>
      <c r="O695" s="86"/>
      <c r="P695" s="225">
        <f>O695*H695</f>
        <v>0</v>
      </c>
      <c r="Q695" s="225">
        <v>0</v>
      </c>
      <c r="R695" s="225">
        <f>Q695*H695</f>
        <v>0</v>
      </c>
      <c r="S695" s="225">
        <v>0</v>
      </c>
      <c r="T695" s="226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27" t="s">
        <v>311</v>
      </c>
      <c r="AT695" s="227" t="s">
        <v>167</v>
      </c>
      <c r="AU695" s="227" t="s">
        <v>88</v>
      </c>
      <c r="AY695" s="19" t="s">
        <v>164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9" t="s">
        <v>88</v>
      </c>
      <c r="BK695" s="228">
        <f>ROUND(I695*H695,2)</f>
        <v>0</v>
      </c>
      <c r="BL695" s="19" t="s">
        <v>311</v>
      </c>
      <c r="BM695" s="227" t="s">
        <v>1914</v>
      </c>
    </row>
    <row r="696" s="2" customFormat="1">
      <c r="A696" s="40"/>
      <c r="B696" s="41"/>
      <c r="C696" s="42"/>
      <c r="D696" s="229" t="s">
        <v>174</v>
      </c>
      <c r="E696" s="42"/>
      <c r="F696" s="230" t="s">
        <v>635</v>
      </c>
      <c r="G696" s="42"/>
      <c r="H696" s="42"/>
      <c r="I696" s="231"/>
      <c r="J696" s="42"/>
      <c r="K696" s="42"/>
      <c r="L696" s="46"/>
      <c r="M696" s="232"/>
      <c r="N696" s="233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174</v>
      </c>
      <c r="AU696" s="19" t="s">
        <v>88</v>
      </c>
    </row>
    <row r="697" s="2" customFormat="1" ht="49.05" customHeight="1">
      <c r="A697" s="40"/>
      <c r="B697" s="41"/>
      <c r="C697" s="216" t="s">
        <v>753</v>
      </c>
      <c r="D697" s="216" t="s">
        <v>167</v>
      </c>
      <c r="E697" s="217" t="s">
        <v>637</v>
      </c>
      <c r="F697" s="218" t="s">
        <v>638</v>
      </c>
      <c r="G697" s="219" t="s">
        <v>349</v>
      </c>
      <c r="H697" s="220">
        <v>0.70699999999999996</v>
      </c>
      <c r="I697" s="221"/>
      <c r="J697" s="222">
        <f>ROUND(I697*H697,2)</f>
        <v>0</v>
      </c>
      <c r="K697" s="218" t="s">
        <v>171</v>
      </c>
      <c r="L697" s="46"/>
      <c r="M697" s="223" t="s">
        <v>19</v>
      </c>
      <c r="N697" s="224" t="s">
        <v>48</v>
      </c>
      <c r="O697" s="86"/>
      <c r="P697" s="225">
        <f>O697*H697</f>
        <v>0</v>
      </c>
      <c r="Q697" s="225">
        <v>0</v>
      </c>
      <c r="R697" s="225">
        <f>Q697*H697</f>
        <v>0</v>
      </c>
      <c r="S697" s="225">
        <v>0</v>
      </c>
      <c r="T697" s="226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27" t="s">
        <v>311</v>
      </c>
      <c r="AT697" s="227" t="s">
        <v>167</v>
      </c>
      <c r="AU697" s="227" t="s">
        <v>88</v>
      </c>
      <c r="AY697" s="19" t="s">
        <v>164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9" t="s">
        <v>88</v>
      </c>
      <c r="BK697" s="228">
        <f>ROUND(I697*H697,2)</f>
        <v>0</v>
      </c>
      <c r="BL697" s="19" t="s">
        <v>311</v>
      </c>
      <c r="BM697" s="227" t="s">
        <v>1915</v>
      </c>
    </row>
    <row r="698" s="2" customFormat="1">
      <c r="A698" s="40"/>
      <c r="B698" s="41"/>
      <c r="C698" s="42"/>
      <c r="D698" s="229" t="s">
        <v>174</v>
      </c>
      <c r="E698" s="42"/>
      <c r="F698" s="230" t="s">
        <v>640</v>
      </c>
      <c r="G698" s="42"/>
      <c r="H698" s="42"/>
      <c r="I698" s="231"/>
      <c r="J698" s="42"/>
      <c r="K698" s="42"/>
      <c r="L698" s="46"/>
      <c r="M698" s="232"/>
      <c r="N698" s="233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174</v>
      </c>
      <c r="AU698" s="19" t="s">
        <v>88</v>
      </c>
    </row>
    <row r="699" s="12" customFormat="1" ht="22.8" customHeight="1">
      <c r="A699" s="12"/>
      <c r="B699" s="200"/>
      <c r="C699" s="201"/>
      <c r="D699" s="202" t="s">
        <v>75</v>
      </c>
      <c r="E699" s="214" t="s">
        <v>641</v>
      </c>
      <c r="F699" s="214" t="s">
        <v>642</v>
      </c>
      <c r="G699" s="201"/>
      <c r="H699" s="201"/>
      <c r="I699" s="204"/>
      <c r="J699" s="215">
        <f>BK699</f>
        <v>0</v>
      </c>
      <c r="K699" s="201"/>
      <c r="L699" s="206"/>
      <c r="M699" s="207"/>
      <c r="N699" s="208"/>
      <c r="O699" s="208"/>
      <c r="P699" s="209">
        <f>SUM(P700:P707)</f>
        <v>0</v>
      </c>
      <c r="Q699" s="208"/>
      <c r="R699" s="209">
        <f>SUM(R700:R707)</f>
        <v>0.00298</v>
      </c>
      <c r="S699" s="208"/>
      <c r="T699" s="210">
        <f>SUM(T700:T707)</f>
        <v>0</v>
      </c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R699" s="211" t="s">
        <v>88</v>
      </c>
      <c r="AT699" s="212" t="s">
        <v>75</v>
      </c>
      <c r="AU699" s="212" t="s">
        <v>83</v>
      </c>
      <c r="AY699" s="211" t="s">
        <v>164</v>
      </c>
      <c r="BK699" s="213">
        <f>SUM(BK700:BK707)</f>
        <v>0</v>
      </c>
    </row>
    <row r="700" s="2" customFormat="1" ht="21.75" customHeight="1">
      <c r="A700" s="40"/>
      <c r="B700" s="41"/>
      <c r="C700" s="216" t="s">
        <v>758</v>
      </c>
      <c r="D700" s="216" t="s">
        <v>167</v>
      </c>
      <c r="E700" s="217" t="s">
        <v>644</v>
      </c>
      <c r="F700" s="218" t="s">
        <v>645</v>
      </c>
      <c r="G700" s="219" t="s">
        <v>246</v>
      </c>
      <c r="H700" s="220">
        <v>1</v>
      </c>
      <c r="I700" s="221"/>
      <c r="J700" s="222">
        <f>ROUND(I700*H700,2)</f>
        <v>0</v>
      </c>
      <c r="K700" s="218" t="s">
        <v>171</v>
      </c>
      <c r="L700" s="46"/>
      <c r="M700" s="223" t="s">
        <v>19</v>
      </c>
      <c r="N700" s="224" t="s">
        <v>48</v>
      </c>
      <c r="O700" s="86"/>
      <c r="P700" s="225">
        <f>O700*H700</f>
        <v>0</v>
      </c>
      <c r="Q700" s="225">
        <v>0</v>
      </c>
      <c r="R700" s="225">
        <f>Q700*H700</f>
        <v>0</v>
      </c>
      <c r="S700" s="225">
        <v>0</v>
      </c>
      <c r="T700" s="226">
        <f>S700*H700</f>
        <v>0</v>
      </c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R700" s="227" t="s">
        <v>311</v>
      </c>
      <c r="AT700" s="227" t="s">
        <v>167</v>
      </c>
      <c r="AU700" s="227" t="s">
        <v>88</v>
      </c>
      <c r="AY700" s="19" t="s">
        <v>164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9" t="s">
        <v>88</v>
      </c>
      <c r="BK700" s="228">
        <f>ROUND(I700*H700,2)</f>
        <v>0</v>
      </c>
      <c r="BL700" s="19" t="s">
        <v>311</v>
      </c>
      <c r="BM700" s="227" t="s">
        <v>1916</v>
      </c>
    </row>
    <row r="701" s="2" customFormat="1">
      <c r="A701" s="40"/>
      <c r="B701" s="41"/>
      <c r="C701" s="42"/>
      <c r="D701" s="229" t="s">
        <v>174</v>
      </c>
      <c r="E701" s="42"/>
      <c r="F701" s="230" t="s">
        <v>647</v>
      </c>
      <c r="G701" s="42"/>
      <c r="H701" s="42"/>
      <c r="I701" s="231"/>
      <c r="J701" s="42"/>
      <c r="K701" s="42"/>
      <c r="L701" s="46"/>
      <c r="M701" s="232"/>
      <c r="N701" s="233"/>
      <c r="O701" s="86"/>
      <c r="P701" s="86"/>
      <c r="Q701" s="86"/>
      <c r="R701" s="86"/>
      <c r="S701" s="86"/>
      <c r="T701" s="87"/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T701" s="19" t="s">
        <v>174</v>
      </c>
      <c r="AU701" s="19" t="s">
        <v>88</v>
      </c>
    </row>
    <row r="702" s="2" customFormat="1" ht="16.5" customHeight="1">
      <c r="A702" s="40"/>
      <c r="B702" s="41"/>
      <c r="C702" s="278" t="s">
        <v>273</v>
      </c>
      <c r="D702" s="278" t="s">
        <v>250</v>
      </c>
      <c r="E702" s="279" t="s">
        <v>649</v>
      </c>
      <c r="F702" s="280" t="s">
        <v>650</v>
      </c>
      <c r="G702" s="281" t="s">
        <v>246</v>
      </c>
      <c r="H702" s="282">
        <v>1</v>
      </c>
      <c r="I702" s="283"/>
      <c r="J702" s="284">
        <f>ROUND(I702*H702,2)</f>
        <v>0</v>
      </c>
      <c r="K702" s="280" t="s">
        <v>171</v>
      </c>
      <c r="L702" s="285"/>
      <c r="M702" s="286" t="s">
        <v>19</v>
      </c>
      <c r="N702" s="287" t="s">
        <v>48</v>
      </c>
      <c r="O702" s="86"/>
      <c r="P702" s="225">
        <f>O702*H702</f>
        <v>0</v>
      </c>
      <c r="Q702" s="225">
        <v>0.00298</v>
      </c>
      <c r="R702" s="225">
        <f>Q702*H702</f>
        <v>0.00298</v>
      </c>
      <c r="S702" s="225">
        <v>0</v>
      </c>
      <c r="T702" s="226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27" t="s">
        <v>397</v>
      </c>
      <c r="AT702" s="227" t="s">
        <v>250</v>
      </c>
      <c r="AU702" s="227" t="s">
        <v>88</v>
      </c>
      <c r="AY702" s="19" t="s">
        <v>164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9" t="s">
        <v>88</v>
      </c>
      <c r="BK702" s="228">
        <f>ROUND(I702*H702,2)</f>
        <v>0</v>
      </c>
      <c r="BL702" s="19" t="s">
        <v>311</v>
      </c>
      <c r="BM702" s="227" t="s">
        <v>1917</v>
      </c>
    </row>
    <row r="703" s="2" customFormat="1">
      <c r="A703" s="40"/>
      <c r="B703" s="41"/>
      <c r="C703" s="42"/>
      <c r="D703" s="229" t="s">
        <v>174</v>
      </c>
      <c r="E703" s="42"/>
      <c r="F703" s="230" t="s">
        <v>652</v>
      </c>
      <c r="G703" s="42"/>
      <c r="H703" s="42"/>
      <c r="I703" s="231"/>
      <c r="J703" s="42"/>
      <c r="K703" s="42"/>
      <c r="L703" s="46"/>
      <c r="M703" s="232"/>
      <c r="N703" s="233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174</v>
      </c>
      <c r="AU703" s="19" t="s">
        <v>88</v>
      </c>
    </row>
    <row r="704" s="2" customFormat="1" ht="49.05" customHeight="1">
      <c r="A704" s="40"/>
      <c r="B704" s="41"/>
      <c r="C704" s="216" t="s">
        <v>281</v>
      </c>
      <c r="D704" s="216" t="s">
        <v>167</v>
      </c>
      <c r="E704" s="217" t="s">
        <v>654</v>
      </c>
      <c r="F704" s="218" t="s">
        <v>655</v>
      </c>
      <c r="G704" s="219" t="s">
        <v>349</v>
      </c>
      <c r="H704" s="220">
        <v>0.0030000000000000001</v>
      </c>
      <c r="I704" s="221"/>
      <c r="J704" s="222">
        <f>ROUND(I704*H704,2)</f>
        <v>0</v>
      </c>
      <c r="K704" s="218" t="s">
        <v>171</v>
      </c>
      <c r="L704" s="46"/>
      <c r="M704" s="223" t="s">
        <v>19</v>
      </c>
      <c r="N704" s="224" t="s">
        <v>48</v>
      </c>
      <c r="O704" s="86"/>
      <c r="P704" s="225">
        <f>O704*H704</f>
        <v>0</v>
      </c>
      <c r="Q704" s="225">
        <v>0</v>
      </c>
      <c r="R704" s="225">
        <f>Q704*H704</f>
        <v>0</v>
      </c>
      <c r="S704" s="225">
        <v>0</v>
      </c>
      <c r="T704" s="226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27" t="s">
        <v>311</v>
      </c>
      <c r="AT704" s="227" t="s">
        <v>167</v>
      </c>
      <c r="AU704" s="227" t="s">
        <v>88</v>
      </c>
      <c r="AY704" s="19" t="s">
        <v>164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9" t="s">
        <v>88</v>
      </c>
      <c r="BK704" s="228">
        <f>ROUND(I704*H704,2)</f>
        <v>0</v>
      </c>
      <c r="BL704" s="19" t="s">
        <v>311</v>
      </c>
      <c r="BM704" s="227" t="s">
        <v>1918</v>
      </c>
    </row>
    <row r="705" s="2" customFormat="1">
      <c r="A705" s="40"/>
      <c r="B705" s="41"/>
      <c r="C705" s="42"/>
      <c r="D705" s="229" t="s">
        <v>174</v>
      </c>
      <c r="E705" s="42"/>
      <c r="F705" s="230" t="s">
        <v>657</v>
      </c>
      <c r="G705" s="42"/>
      <c r="H705" s="42"/>
      <c r="I705" s="231"/>
      <c r="J705" s="42"/>
      <c r="K705" s="42"/>
      <c r="L705" s="46"/>
      <c r="M705" s="232"/>
      <c r="N705" s="233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174</v>
      </c>
      <c r="AU705" s="19" t="s">
        <v>88</v>
      </c>
    </row>
    <row r="706" s="2" customFormat="1" ht="49.05" customHeight="1">
      <c r="A706" s="40"/>
      <c r="B706" s="41"/>
      <c r="C706" s="216" t="s">
        <v>289</v>
      </c>
      <c r="D706" s="216" t="s">
        <v>167</v>
      </c>
      <c r="E706" s="217" t="s">
        <v>659</v>
      </c>
      <c r="F706" s="218" t="s">
        <v>660</v>
      </c>
      <c r="G706" s="219" t="s">
        <v>349</v>
      </c>
      <c r="H706" s="220">
        <v>0.0030000000000000001</v>
      </c>
      <c r="I706" s="221"/>
      <c r="J706" s="222">
        <f>ROUND(I706*H706,2)</f>
        <v>0</v>
      </c>
      <c r="K706" s="218" t="s">
        <v>171</v>
      </c>
      <c r="L706" s="46"/>
      <c r="M706" s="223" t="s">
        <v>19</v>
      </c>
      <c r="N706" s="224" t="s">
        <v>48</v>
      </c>
      <c r="O706" s="86"/>
      <c r="P706" s="225">
        <f>O706*H706</f>
        <v>0</v>
      </c>
      <c r="Q706" s="225">
        <v>0</v>
      </c>
      <c r="R706" s="225">
        <f>Q706*H706</f>
        <v>0</v>
      </c>
      <c r="S706" s="225">
        <v>0</v>
      </c>
      <c r="T706" s="226">
        <f>S706*H706</f>
        <v>0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27" t="s">
        <v>311</v>
      </c>
      <c r="AT706" s="227" t="s">
        <v>167</v>
      </c>
      <c r="AU706" s="227" t="s">
        <v>88</v>
      </c>
      <c r="AY706" s="19" t="s">
        <v>164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9" t="s">
        <v>88</v>
      </c>
      <c r="BK706" s="228">
        <f>ROUND(I706*H706,2)</f>
        <v>0</v>
      </c>
      <c r="BL706" s="19" t="s">
        <v>311</v>
      </c>
      <c r="BM706" s="227" t="s">
        <v>1919</v>
      </c>
    </row>
    <row r="707" s="2" customFormat="1">
      <c r="A707" s="40"/>
      <c r="B707" s="41"/>
      <c r="C707" s="42"/>
      <c r="D707" s="229" t="s">
        <v>174</v>
      </c>
      <c r="E707" s="42"/>
      <c r="F707" s="230" t="s">
        <v>662</v>
      </c>
      <c r="G707" s="42"/>
      <c r="H707" s="42"/>
      <c r="I707" s="231"/>
      <c r="J707" s="42"/>
      <c r="K707" s="42"/>
      <c r="L707" s="46"/>
      <c r="M707" s="232"/>
      <c r="N707" s="233"/>
      <c r="O707" s="86"/>
      <c r="P707" s="86"/>
      <c r="Q707" s="86"/>
      <c r="R707" s="86"/>
      <c r="S707" s="86"/>
      <c r="T707" s="87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9" t="s">
        <v>174</v>
      </c>
      <c r="AU707" s="19" t="s">
        <v>88</v>
      </c>
    </row>
    <row r="708" s="12" customFormat="1" ht="22.8" customHeight="1">
      <c r="A708" s="12"/>
      <c r="B708" s="200"/>
      <c r="C708" s="201"/>
      <c r="D708" s="202" t="s">
        <v>75</v>
      </c>
      <c r="E708" s="214" t="s">
        <v>663</v>
      </c>
      <c r="F708" s="214" t="s">
        <v>664</v>
      </c>
      <c r="G708" s="201"/>
      <c r="H708" s="201"/>
      <c r="I708" s="204"/>
      <c r="J708" s="215">
        <f>BK708</f>
        <v>0</v>
      </c>
      <c r="K708" s="201"/>
      <c r="L708" s="206"/>
      <c r="M708" s="207"/>
      <c r="N708" s="208"/>
      <c r="O708" s="208"/>
      <c r="P708" s="209">
        <f>SUM(P709:P771)</f>
        <v>0</v>
      </c>
      <c r="Q708" s="208"/>
      <c r="R708" s="209">
        <f>SUM(R709:R771)</f>
        <v>1.3029789999999999</v>
      </c>
      <c r="S708" s="208"/>
      <c r="T708" s="210">
        <f>SUM(T709:T771)</f>
        <v>0.75185679999999988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11" t="s">
        <v>88</v>
      </c>
      <c r="AT708" s="212" t="s">
        <v>75</v>
      </c>
      <c r="AU708" s="212" t="s">
        <v>83</v>
      </c>
      <c r="AY708" s="211" t="s">
        <v>164</v>
      </c>
      <c r="BK708" s="213">
        <f>SUM(BK709:BK771)</f>
        <v>0</v>
      </c>
    </row>
    <row r="709" s="2" customFormat="1" ht="24.15" customHeight="1">
      <c r="A709" s="40"/>
      <c r="B709" s="41"/>
      <c r="C709" s="216" t="s">
        <v>780</v>
      </c>
      <c r="D709" s="216" t="s">
        <v>167</v>
      </c>
      <c r="E709" s="217" t="s">
        <v>666</v>
      </c>
      <c r="F709" s="218" t="s">
        <v>667</v>
      </c>
      <c r="G709" s="219" t="s">
        <v>170</v>
      </c>
      <c r="H709" s="220">
        <v>43.948999999999998</v>
      </c>
      <c r="I709" s="221"/>
      <c r="J709" s="222">
        <f>ROUND(I709*H709,2)</f>
        <v>0</v>
      </c>
      <c r="K709" s="218" t="s">
        <v>171</v>
      </c>
      <c r="L709" s="46"/>
      <c r="M709" s="223" t="s">
        <v>19</v>
      </c>
      <c r="N709" s="224" t="s">
        <v>48</v>
      </c>
      <c r="O709" s="86"/>
      <c r="P709" s="225">
        <f>O709*H709</f>
        <v>0</v>
      </c>
      <c r="Q709" s="225">
        <v>0</v>
      </c>
      <c r="R709" s="225">
        <f>Q709*H709</f>
        <v>0</v>
      </c>
      <c r="S709" s="225">
        <v>0</v>
      </c>
      <c r="T709" s="226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27" t="s">
        <v>311</v>
      </c>
      <c r="AT709" s="227" t="s">
        <v>167</v>
      </c>
      <c r="AU709" s="227" t="s">
        <v>88</v>
      </c>
      <c r="AY709" s="19" t="s">
        <v>164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9" t="s">
        <v>88</v>
      </c>
      <c r="BK709" s="228">
        <f>ROUND(I709*H709,2)</f>
        <v>0</v>
      </c>
      <c r="BL709" s="19" t="s">
        <v>311</v>
      </c>
      <c r="BM709" s="227" t="s">
        <v>1920</v>
      </c>
    </row>
    <row r="710" s="2" customFormat="1">
      <c r="A710" s="40"/>
      <c r="B710" s="41"/>
      <c r="C710" s="42"/>
      <c r="D710" s="229" t="s">
        <v>174</v>
      </c>
      <c r="E710" s="42"/>
      <c r="F710" s="230" t="s">
        <v>669</v>
      </c>
      <c r="G710" s="42"/>
      <c r="H710" s="42"/>
      <c r="I710" s="231"/>
      <c r="J710" s="42"/>
      <c r="K710" s="42"/>
      <c r="L710" s="46"/>
      <c r="M710" s="232"/>
      <c r="N710" s="233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174</v>
      </c>
      <c r="AU710" s="19" t="s">
        <v>88</v>
      </c>
    </row>
    <row r="711" s="14" customFormat="1">
      <c r="A711" s="14"/>
      <c r="B711" s="246"/>
      <c r="C711" s="247"/>
      <c r="D711" s="236" t="s">
        <v>176</v>
      </c>
      <c r="E711" s="248" t="s">
        <v>19</v>
      </c>
      <c r="F711" s="249" t="s">
        <v>1608</v>
      </c>
      <c r="G711" s="247"/>
      <c r="H711" s="248" t="s">
        <v>19</v>
      </c>
      <c r="I711" s="250"/>
      <c r="J711" s="247"/>
      <c r="K711" s="247"/>
      <c r="L711" s="251"/>
      <c r="M711" s="252"/>
      <c r="N711" s="253"/>
      <c r="O711" s="253"/>
      <c r="P711" s="253"/>
      <c r="Q711" s="253"/>
      <c r="R711" s="253"/>
      <c r="S711" s="253"/>
      <c r="T711" s="25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5" t="s">
        <v>176</v>
      </c>
      <c r="AU711" s="255" t="s">
        <v>88</v>
      </c>
      <c r="AV711" s="14" t="s">
        <v>83</v>
      </c>
      <c r="AW711" s="14" t="s">
        <v>37</v>
      </c>
      <c r="AX711" s="14" t="s">
        <v>76</v>
      </c>
      <c r="AY711" s="255" t="s">
        <v>164</v>
      </c>
    </row>
    <row r="712" s="13" customFormat="1">
      <c r="A712" s="13"/>
      <c r="B712" s="234"/>
      <c r="C712" s="235"/>
      <c r="D712" s="236" t="s">
        <v>176</v>
      </c>
      <c r="E712" s="237" t="s">
        <v>19</v>
      </c>
      <c r="F712" s="238" t="s">
        <v>1609</v>
      </c>
      <c r="G712" s="235"/>
      <c r="H712" s="239">
        <v>5.9390000000000001</v>
      </c>
      <c r="I712" s="240"/>
      <c r="J712" s="235"/>
      <c r="K712" s="235"/>
      <c r="L712" s="241"/>
      <c r="M712" s="242"/>
      <c r="N712" s="243"/>
      <c r="O712" s="243"/>
      <c r="P712" s="243"/>
      <c r="Q712" s="243"/>
      <c r="R712" s="243"/>
      <c r="S712" s="243"/>
      <c r="T712" s="24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5" t="s">
        <v>176</v>
      </c>
      <c r="AU712" s="245" t="s">
        <v>88</v>
      </c>
      <c r="AV712" s="13" t="s">
        <v>88</v>
      </c>
      <c r="AW712" s="13" t="s">
        <v>37</v>
      </c>
      <c r="AX712" s="13" t="s">
        <v>76</v>
      </c>
      <c r="AY712" s="245" t="s">
        <v>164</v>
      </c>
    </row>
    <row r="713" s="13" customFormat="1">
      <c r="A713" s="13"/>
      <c r="B713" s="234"/>
      <c r="C713" s="235"/>
      <c r="D713" s="236" t="s">
        <v>176</v>
      </c>
      <c r="E713" s="237" t="s">
        <v>19</v>
      </c>
      <c r="F713" s="238" t="s">
        <v>1610</v>
      </c>
      <c r="G713" s="235"/>
      <c r="H713" s="239">
        <v>4.96</v>
      </c>
      <c r="I713" s="240"/>
      <c r="J713" s="235"/>
      <c r="K713" s="235"/>
      <c r="L713" s="241"/>
      <c r="M713" s="242"/>
      <c r="N713" s="243"/>
      <c r="O713" s="243"/>
      <c r="P713" s="243"/>
      <c r="Q713" s="243"/>
      <c r="R713" s="243"/>
      <c r="S713" s="243"/>
      <c r="T713" s="24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5" t="s">
        <v>176</v>
      </c>
      <c r="AU713" s="245" t="s">
        <v>88</v>
      </c>
      <c r="AV713" s="13" t="s">
        <v>88</v>
      </c>
      <c r="AW713" s="13" t="s">
        <v>37</v>
      </c>
      <c r="AX713" s="13" t="s">
        <v>76</v>
      </c>
      <c r="AY713" s="245" t="s">
        <v>164</v>
      </c>
    </row>
    <row r="714" s="13" customFormat="1">
      <c r="A714" s="13"/>
      <c r="B714" s="234"/>
      <c r="C714" s="235"/>
      <c r="D714" s="236" t="s">
        <v>176</v>
      </c>
      <c r="E714" s="237" t="s">
        <v>19</v>
      </c>
      <c r="F714" s="238" t="s">
        <v>1611</v>
      </c>
      <c r="G714" s="235"/>
      <c r="H714" s="239">
        <v>10.99</v>
      </c>
      <c r="I714" s="240"/>
      <c r="J714" s="235"/>
      <c r="K714" s="235"/>
      <c r="L714" s="241"/>
      <c r="M714" s="242"/>
      <c r="N714" s="243"/>
      <c r="O714" s="243"/>
      <c r="P714" s="243"/>
      <c r="Q714" s="243"/>
      <c r="R714" s="243"/>
      <c r="S714" s="243"/>
      <c r="T714" s="24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5" t="s">
        <v>176</v>
      </c>
      <c r="AU714" s="245" t="s">
        <v>88</v>
      </c>
      <c r="AV714" s="13" t="s">
        <v>88</v>
      </c>
      <c r="AW714" s="13" t="s">
        <v>37</v>
      </c>
      <c r="AX714" s="13" t="s">
        <v>76</v>
      </c>
      <c r="AY714" s="245" t="s">
        <v>164</v>
      </c>
    </row>
    <row r="715" s="13" customFormat="1">
      <c r="A715" s="13"/>
      <c r="B715" s="234"/>
      <c r="C715" s="235"/>
      <c r="D715" s="236" t="s">
        <v>176</v>
      </c>
      <c r="E715" s="237" t="s">
        <v>19</v>
      </c>
      <c r="F715" s="238" t="s">
        <v>1612</v>
      </c>
      <c r="G715" s="235"/>
      <c r="H715" s="239">
        <v>13.199999999999999</v>
      </c>
      <c r="I715" s="240"/>
      <c r="J715" s="235"/>
      <c r="K715" s="235"/>
      <c r="L715" s="241"/>
      <c r="M715" s="242"/>
      <c r="N715" s="243"/>
      <c r="O715" s="243"/>
      <c r="P715" s="243"/>
      <c r="Q715" s="243"/>
      <c r="R715" s="243"/>
      <c r="S715" s="243"/>
      <c r="T715" s="24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5" t="s">
        <v>176</v>
      </c>
      <c r="AU715" s="245" t="s">
        <v>88</v>
      </c>
      <c r="AV715" s="13" t="s">
        <v>88</v>
      </c>
      <c r="AW715" s="13" t="s">
        <v>37</v>
      </c>
      <c r="AX715" s="13" t="s">
        <v>76</v>
      </c>
      <c r="AY715" s="245" t="s">
        <v>164</v>
      </c>
    </row>
    <row r="716" s="14" customFormat="1">
      <c r="A716" s="14"/>
      <c r="B716" s="246"/>
      <c r="C716" s="247"/>
      <c r="D716" s="236" t="s">
        <v>176</v>
      </c>
      <c r="E716" s="248" t="s">
        <v>19</v>
      </c>
      <c r="F716" s="249" t="s">
        <v>1613</v>
      </c>
      <c r="G716" s="247"/>
      <c r="H716" s="248" t="s">
        <v>19</v>
      </c>
      <c r="I716" s="250"/>
      <c r="J716" s="247"/>
      <c r="K716" s="247"/>
      <c r="L716" s="251"/>
      <c r="M716" s="252"/>
      <c r="N716" s="253"/>
      <c r="O716" s="253"/>
      <c r="P716" s="253"/>
      <c r="Q716" s="253"/>
      <c r="R716" s="253"/>
      <c r="S716" s="253"/>
      <c r="T716" s="25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5" t="s">
        <v>176</v>
      </c>
      <c r="AU716" s="255" t="s">
        <v>88</v>
      </c>
      <c r="AV716" s="14" t="s">
        <v>83</v>
      </c>
      <c r="AW716" s="14" t="s">
        <v>37</v>
      </c>
      <c r="AX716" s="14" t="s">
        <v>76</v>
      </c>
      <c r="AY716" s="255" t="s">
        <v>164</v>
      </c>
    </row>
    <row r="717" s="13" customFormat="1">
      <c r="A717" s="13"/>
      <c r="B717" s="234"/>
      <c r="C717" s="235"/>
      <c r="D717" s="236" t="s">
        <v>176</v>
      </c>
      <c r="E717" s="237" t="s">
        <v>19</v>
      </c>
      <c r="F717" s="238" t="s">
        <v>1614</v>
      </c>
      <c r="G717" s="235"/>
      <c r="H717" s="239">
        <v>8.8599999999999994</v>
      </c>
      <c r="I717" s="240"/>
      <c r="J717" s="235"/>
      <c r="K717" s="235"/>
      <c r="L717" s="241"/>
      <c r="M717" s="242"/>
      <c r="N717" s="243"/>
      <c r="O717" s="243"/>
      <c r="P717" s="243"/>
      <c r="Q717" s="243"/>
      <c r="R717" s="243"/>
      <c r="S717" s="243"/>
      <c r="T717" s="24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5" t="s">
        <v>176</v>
      </c>
      <c r="AU717" s="245" t="s">
        <v>88</v>
      </c>
      <c r="AV717" s="13" t="s">
        <v>88</v>
      </c>
      <c r="AW717" s="13" t="s">
        <v>37</v>
      </c>
      <c r="AX717" s="13" t="s">
        <v>76</v>
      </c>
      <c r="AY717" s="245" t="s">
        <v>164</v>
      </c>
    </row>
    <row r="718" s="15" customFormat="1">
      <c r="A718" s="15"/>
      <c r="B718" s="256"/>
      <c r="C718" s="257"/>
      <c r="D718" s="236" t="s">
        <v>176</v>
      </c>
      <c r="E718" s="258" t="s">
        <v>19</v>
      </c>
      <c r="F718" s="259" t="s">
        <v>185</v>
      </c>
      <c r="G718" s="257"/>
      <c r="H718" s="260">
        <v>43.948999999999998</v>
      </c>
      <c r="I718" s="261"/>
      <c r="J718" s="257"/>
      <c r="K718" s="257"/>
      <c r="L718" s="262"/>
      <c r="M718" s="263"/>
      <c r="N718" s="264"/>
      <c r="O718" s="264"/>
      <c r="P718" s="264"/>
      <c r="Q718" s="264"/>
      <c r="R718" s="264"/>
      <c r="S718" s="264"/>
      <c r="T718" s="26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6" t="s">
        <v>176</v>
      </c>
      <c r="AU718" s="266" t="s">
        <v>88</v>
      </c>
      <c r="AV718" s="15" t="s">
        <v>172</v>
      </c>
      <c r="AW718" s="15" t="s">
        <v>37</v>
      </c>
      <c r="AX718" s="15" t="s">
        <v>83</v>
      </c>
      <c r="AY718" s="266" t="s">
        <v>164</v>
      </c>
    </row>
    <row r="719" s="2" customFormat="1" ht="24.15" customHeight="1">
      <c r="A719" s="40"/>
      <c r="B719" s="41"/>
      <c r="C719" s="216" t="s">
        <v>785</v>
      </c>
      <c r="D719" s="216" t="s">
        <v>167</v>
      </c>
      <c r="E719" s="217" t="s">
        <v>671</v>
      </c>
      <c r="F719" s="218" t="s">
        <v>672</v>
      </c>
      <c r="G719" s="219" t="s">
        <v>170</v>
      </c>
      <c r="H719" s="220">
        <v>43.948999999999998</v>
      </c>
      <c r="I719" s="221"/>
      <c r="J719" s="222">
        <f>ROUND(I719*H719,2)</f>
        <v>0</v>
      </c>
      <c r="K719" s="218" t="s">
        <v>171</v>
      </c>
      <c r="L719" s="46"/>
      <c r="M719" s="223" t="s">
        <v>19</v>
      </c>
      <c r="N719" s="224" t="s">
        <v>48</v>
      </c>
      <c r="O719" s="86"/>
      <c r="P719" s="225">
        <f>O719*H719</f>
        <v>0</v>
      </c>
      <c r="Q719" s="225">
        <v>0.00029999999999999997</v>
      </c>
      <c r="R719" s="225">
        <f>Q719*H719</f>
        <v>0.013184699999999999</v>
      </c>
      <c r="S719" s="225">
        <v>0</v>
      </c>
      <c r="T719" s="226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27" t="s">
        <v>311</v>
      </c>
      <c r="AT719" s="227" t="s">
        <v>167</v>
      </c>
      <c r="AU719" s="227" t="s">
        <v>88</v>
      </c>
      <c r="AY719" s="19" t="s">
        <v>164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9" t="s">
        <v>88</v>
      </c>
      <c r="BK719" s="228">
        <f>ROUND(I719*H719,2)</f>
        <v>0</v>
      </c>
      <c r="BL719" s="19" t="s">
        <v>311</v>
      </c>
      <c r="BM719" s="227" t="s">
        <v>1921</v>
      </c>
    </row>
    <row r="720" s="2" customFormat="1">
      <c r="A720" s="40"/>
      <c r="B720" s="41"/>
      <c r="C720" s="42"/>
      <c r="D720" s="229" t="s">
        <v>174</v>
      </c>
      <c r="E720" s="42"/>
      <c r="F720" s="230" t="s">
        <v>674</v>
      </c>
      <c r="G720" s="42"/>
      <c r="H720" s="42"/>
      <c r="I720" s="231"/>
      <c r="J720" s="42"/>
      <c r="K720" s="42"/>
      <c r="L720" s="46"/>
      <c r="M720" s="232"/>
      <c r="N720" s="233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174</v>
      </c>
      <c r="AU720" s="19" t="s">
        <v>88</v>
      </c>
    </row>
    <row r="721" s="2" customFormat="1" ht="37.8" customHeight="1">
      <c r="A721" s="40"/>
      <c r="B721" s="41"/>
      <c r="C721" s="216" t="s">
        <v>792</v>
      </c>
      <c r="D721" s="216" t="s">
        <v>167</v>
      </c>
      <c r="E721" s="217" t="s">
        <v>676</v>
      </c>
      <c r="F721" s="218" t="s">
        <v>677</v>
      </c>
      <c r="G721" s="219" t="s">
        <v>221</v>
      </c>
      <c r="H721" s="220">
        <v>39.439999999999998</v>
      </c>
      <c r="I721" s="221"/>
      <c r="J721" s="222">
        <f>ROUND(I721*H721,2)</f>
        <v>0</v>
      </c>
      <c r="K721" s="218" t="s">
        <v>171</v>
      </c>
      <c r="L721" s="46"/>
      <c r="M721" s="223" t="s">
        <v>19</v>
      </c>
      <c r="N721" s="224" t="s">
        <v>48</v>
      </c>
      <c r="O721" s="86"/>
      <c r="P721" s="225">
        <f>O721*H721</f>
        <v>0</v>
      </c>
      <c r="Q721" s="225">
        <v>0.00042999999999999999</v>
      </c>
      <c r="R721" s="225">
        <f>Q721*H721</f>
        <v>0.016959199999999997</v>
      </c>
      <c r="S721" s="225">
        <v>0</v>
      </c>
      <c r="T721" s="226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27" t="s">
        <v>311</v>
      </c>
      <c r="AT721" s="227" t="s">
        <v>167</v>
      </c>
      <c r="AU721" s="227" t="s">
        <v>88</v>
      </c>
      <c r="AY721" s="19" t="s">
        <v>164</v>
      </c>
      <c r="BE721" s="228">
        <f>IF(N721="základní",J721,0)</f>
        <v>0</v>
      </c>
      <c r="BF721" s="228">
        <f>IF(N721="snížená",J721,0)</f>
        <v>0</v>
      </c>
      <c r="BG721" s="228">
        <f>IF(N721="zákl. přenesená",J721,0)</f>
        <v>0</v>
      </c>
      <c r="BH721" s="228">
        <f>IF(N721="sníž. přenesená",J721,0)</f>
        <v>0</v>
      </c>
      <c r="BI721" s="228">
        <f>IF(N721="nulová",J721,0)</f>
        <v>0</v>
      </c>
      <c r="BJ721" s="19" t="s">
        <v>88</v>
      </c>
      <c r="BK721" s="228">
        <f>ROUND(I721*H721,2)</f>
        <v>0</v>
      </c>
      <c r="BL721" s="19" t="s">
        <v>311</v>
      </c>
      <c r="BM721" s="227" t="s">
        <v>1922</v>
      </c>
    </row>
    <row r="722" s="2" customFormat="1">
      <c r="A722" s="40"/>
      <c r="B722" s="41"/>
      <c r="C722" s="42"/>
      <c r="D722" s="229" t="s">
        <v>174</v>
      </c>
      <c r="E722" s="42"/>
      <c r="F722" s="230" t="s">
        <v>679</v>
      </c>
      <c r="G722" s="42"/>
      <c r="H722" s="42"/>
      <c r="I722" s="231"/>
      <c r="J722" s="42"/>
      <c r="K722" s="42"/>
      <c r="L722" s="46"/>
      <c r="M722" s="232"/>
      <c r="N722" s="233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174</v>
      </c>
      <c r="AU722" s="19" t="s">
        <v>88</v>
      </c>
    </row>
    <row r="723" s="14" customFormat="1">
      <c r="A723" s="14"/>
      <c r="B723" s="246"/>
      <c r="C723" s="247"/>
      <c r="D723" s="236" t="s">
        <v>176</v>
      </c>
      <c r="E723" s="248" t="s">
        <v>19</v>
      </c>
      <c r="F723" s="249" t="s">
        <v>1608</v>
      </c>
      <c r="G723" s="247"/>
      <c r="H723" s="248" t="s">
        <v>19</v>
      </c>
      <c r="I723" s="250"/>
      <c r="J723" s="247"/>
      <c r="K723" s="247"/>
      <c r="L723" s="251"/>
      <c r="M723" s="252"/>
      <c r="N723" s="253"/>
      <c r="O723" s="253"/>
      <c r="P723" s="253"/>
      <c r="Q723" s="253"/>
      <c r="R723" s="253"/>
      <c r="S723" s="253"/>
      <c r="T723" s="25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5" t="s">
        <v>176</v>
      </c>
      <c r="AU723" s="255" t="s">
        <v>88</v>
      </c>
      <c r="AV723" s="14" t="s">
        <v>83</v>
      </c>
      <c r="AW723" s="14" t="s">
        <v>37</v>
      </c>
      <c r="AX723" s="14" t="s">
        <v>76</v>
      </c>
      <c r="AY723" s="255" t="s">
        <v>164</v>
      </c>
    </row>
    <row r="724" s="13" customFormat="1">
      <c r="A724" s="13"/>
      <c r="B724" s="234"/>
      <c r="C724" s="235"/>
      <c r="D724" s="236" t="s">
        <v>176</v>
      </c>
      <c r="E724" s="237" t="s">
        <v>19</v>
      </c>
      <c r="F724" s="238" t="s">
        <v>1923</v>
      </c>
      <c r="G724" s="235"/>
      <c r="H724" s="239">
        <v>4.5999999999999996</v>
      </c>
      <c r="I724" s="240"/>
      <c r="J724" s="235"/>
      <c r="K724" s="235"/>
      <c r="L724" s="241"/>
      <c r="M724" s="242"/>
      <c r="N724" s="243"/>
      <c r="O724" s="243"/>
      <c r="P724" s="243"/>
      <c r="Q724" s="243"/>
      <c r="R724" s="243"/>
      <c r="S724" s="243"/>
      <c r="T724" s="244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5" t="s">
        <v>176</v>
      </c>
      <c r="AU724" s="245" t="s">
        <v>88</v>
      </c>
      <c r="AV724" s="13" t="s">
        <v>88</v>
      </c>
      <c r="AW724" s="13" t="s">
        <v>37</v>
      </c>
      <c r="AX724" s="13" t="s">
        <v>76</v>
      </c>
      <c r="AY724" s="245" t="s">
        <v>164</v>
      </c>
    </row>
    <row r="725" s="13" customFormat="1">
      <c r="A725" s="13"/>
      <c r="B725" s="234"/>
      <c r="C725" s="235"/>
      <c r="D725" s="236" t="s">
        <v>176</v>
      </c>
      <c r="E725" s="237" t="s">
        <v>19</v>
      </c>
      <c r="F725" s="238" t="s">
        <v>1924</v>
      </c>
      <c r="G725" s="235"/>
      <c r="H725" s="239">
        <v>6.0999999999999996</v>
      </c>
      <c r="I725" s="240"/>
      <c r="J725" s="235"/>
      <c r="K725" s="235"/>
      <c r="L725" s="241"/>
      <c r="M725" s="242"/>
      <c r="N725" s="243"/>
      <c r="O725" s="243"/>
      <c r="P725" s="243"/>
      <c r="Q725" s="243"/>
      <c r="R725" s="243"/>
      <c r="S725" s="243"/>
      <c r="T725" s="244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5" t="s">
        <v>176</v>
      </c>
      <c r="AU725" s="245" t="s">
        <v>88</v>
      </c>
      <c r="AV725" s="13" t="s">
        <v>88</v>
      </c>
      <c r="AW725" s="13" t="s">
        <v>37</v>
      </c>
      <c r="AX725" s="13" t="s">
        <v>76</v>
      </c>
      <c r="AY725" s="245" t="s">
        <v>164</v>
      </c>
    </row>
    <row r="726" s="13" customFormat="1">
      <c r="A726" s="13"/>
      <c r="B726" s="234"/>
      <c r="C726" s="235"/>
      <c r="D726" s="236" t="s">
        <v>176</v>
      </c>
      <c r="E726" s="237" t="s">
        <v>19</v>
      </c>
      <c r="F726" s="238" t="s">
        <v>1925</v>
      </c>
      <c r="G726" s="235"/>
      <c r="H726" s="239">
        <v>14.6</v>
      </c>
      <c r="I726" s="240"/>
      <c r="J726" s="235"/>
      <c r="K726" s="235"/>
      <c r="L726" s="241"/>
      <c r="M726" s="242"/>
      <c r="N726" s="243"/>
      <c r="O726" s="243"/>
      <c r="P726" s="243"/>
      <c r="Q726" s="243"/>
      <c r="R726" s="243"/>
      <c r="S726" s="243"/>
      <c r="T726" s="24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5" t="s">
        <v>176</v>
      </c>
      <c r="AU726" s="245" t="s">
        <v>88</v>
      </c>
      <c r="AV726" s="13" t="s">
        <v>88</v>
      </c>
      <c r="AW726" s="13" t="s">
        <v>37</v>
      </c>
      <c r="AX726" s="13" t="s">
        <v>76</v>
      </c>
      <c r="AY726" s="245" t="s">
        <v>164</v>
      </c>
    </row>
    <row r="727" s="13" customFormat="1">
      <c r="A727" s="13"/>
      <c r="B727" s="234"/>
      <c r="C727" s="235"/>
      <c r="D727" s="236" t="s">
        <v>176</v>
      </c>
      <c r="E727" s="237" t="s">
        <v>19</v>
      </c>
      <c r="F727" s="238" t="s">
        <v>1926</v>
      </c>
      <c r="G727" s="235"/>
      <c r="H727" s="239">
        <v>14.140000000000001</v>
      </c>
      <c r="I727" s="240"/>
      <c r="J727" s="235"/>
      <c r="K727" s="235"/>
      <c r="L727" s="241"/>
      <c r="M727" s="242"/>
      <c r="N727" s="243"/>
      <c r="O727" s="243"/>
      <c r="P727" s="243"/>
      <c r="Q727" s="243"/>
      <c r="R727" s="243"/>
      <c r="S727" s="243"/>
      <c r="T727" s="24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5" t="s">
        <v>176</v>
      </c>
      <c r="AU727" s="245" t="s">
        <v>88</v>
      </c>
      <c r="AV727" s="13" t="s">
        <v>88</v>
      </c>
      <c r="AW727" s="13" t="s">
        <v>37</v>
      </c>
      <c r="AX727" s="13" t="s">
        <v>76</v>
      </c>
      <c r="AY727" s="245" t="s">
        <v>164</v>
      </c>
    </row>
    <row r="728" s="15" customFormat="1">
      <c r="A728" s="15"/>
      <c r="B728" s="256"/>
      <c r="C728" s="257"/>
      <c r="D728" s="236" t="s">
        <v>176</v>
      </c>
      <c r="E728" s="258" t="s">
        <v>19</v>
      </c>
      <c r="F728" s="259" t="s">
        <v>185</v>
      </c>
      <c r="G728" s="257"/>
      <c r="H728" s="260">
        <v>39.439999999999998</v>
      </c>
      <c r="I728" s="261"/>
      <c r="J728" s="257"/>
      <c r="K728" s="257"/>
      <c r="L728" s="262"/>
      <c r="M728" s="263"/>
      <c r="N728" s="264"/>
      <c r="O728" s="264"/>
      <c r="P728" s="264"/>
      <c r="Q728" s="264"/>
      <c r="R728" s="264"/>
      <c r="S728" s="264"/>
      <c r="T728" s="26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6" t="s">
        <v>176</v>
      </c>
      <c r="AU728" s="266" t="s">
        <v>88</v>
      </c>
      <c r="AV728" s="15" t="s">
        <v>172</v>
      </c>
      <c r="AW728" s="15" t="s">
        <v>37</v>
      </c>
      <c r="AX728" s="15" t="s">
        <v>83</v>
      </c>
      <c r="AY728" s="266" t="s">
        <v>164</v>
      </c>
    </row>
    <row r="729" s="2" customFormat="1" ht="24.15" customHeight="1">
      <c r="A729" s="40"/>
      <c r="B729" s="41"/>
      <c r="C729" s="216" t="s">
        <v>797</v>
      </c>
      <c r="D729" s="216" t="s">
        <v>167</v>
      </c>
      <c r="E729" s="217" t="s">
        <v>683</v>
      </c>
      <c r="F729" s="218" t="s">
        <v>684</v>
      </c>
      <c r="G729" s="219" t="s">
        <v>170</v>
      </c>
      <c r="H729" s="220">
        <v>9.0399999999999991</v>
      </c>
      <c r="I729" s="221"/>
      <c r="J729" s="222">
        <f>ROUND(I729*H729,2)</f>
        <v>0</v>
      </c>
      <c r="K729" s="218" t="s">
        <v>171</v>
      </c>
      <c r="L729" s="46"/>
      <c r="M729" s="223" t="s">
        <v>19</v>
      </c>
      <c r="N729" s="224" t="s">
        <v>48</v>
      </c>
      <c r="O729" s="86"/>
      <c r="P729" s="225">
        <f>O729*H729</f>
        <v>0</v>
      </c>
      <c r="Q729" s="225">
        <v>0</v>
      </c>
      <c r="R729" s="225">
        <f>Q729*H729</f>
        <v>0</v>
      </c>
      <c r="S729" s="225">
        <v>0.083169999999999994</v>
      </c>
      <c r="T729" s="226">
        <f>S729*H729</f>
        <v>0.75185679999999988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7" t="s">
        <v>311</v>
      </c>
      <c r="AT729" s="227" t="s">
        <v>167</v>
      </c>
      <c r="AU729" s="227" t="s">
        <v>88</v>
      </c>
      <c r="AY729" s="19" t="s">
        <v>164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9" t="s">
        <v>88</v>
      </c>
      <c r="BK729" s="228">
        <f>ROUND(I729*H729,2)</f>
        <v>0</v>
      </c>
      <c r="BL729" s="19" t="s">
        <v>311</v>
      </c>
      <c r="BM729" s="227" t="s">
        <v>1927</v>
      </c>
    </row>
    <row r="730" s="2" customFormat="1">
      <c r="A730" s="40"/>
      <c r="B730" s="41"/>
      <c r="C730" s="42"/>
      <c r="D730" s="229" t="s">
        <v>174</v>
      </c>
      <c r="E730" s="42"/>
      <c r="F730" s="230" t="s">
        <v>686</v>
      </c>
      <c r="G730" s="42"/>
      <c r="H730" s="42"/>
      <c r="I730" s="231"/>
      <c r="J730" s="42"/>
      <c r="K730" s="42"/>
      <c r="L730" s="46"/>
      <c r="M730" s="232"/>
      <c r="N730" s="233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174</v>
      </c>
      <c r="AU730" s="19" t="s">
        <v>88</v>
      </c>
    </row>
    <row r="731" s="13" customFormat="1">
      <c r="A731" s="13"/>
      <c r="B731" s="234"/>
      <c r="C731" s="235"/>
      <c r="D731" s="236" t="s">
        <v>176</v>
      </c>
      <c r="E731" s="237" t="s">
        <v>19</v>
      </c>
      <c r="F731" s="238" t="s">
        <v>1664</v>
      </c>
      <c r="G731" s="235"/>
      <c r="H731" s="239">
        <v>9.0399999999999991</v>
      </c>
      <c r="I731" s="240"/>
      <c r="J731" s="235"/>
      <c r="K731" s="235"/>
      <c r="L731" s="241"/>
      <c r="M731" s="242"/>
      <c r="N731" s="243"/>
      <c r="O731" s="243"/>
      <c r="P731" s="243"/>
      <c r="Q731" s="243"/>
      <c r="R731" s="243"/>
      <c r="S731" s="243"/>
      <c r="T731" s="244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5" t="s">
        <v>176</v>
      </c>
      <c r="AU731" s="245" t="s">
        <v>88</v>
      </c>
      <c r="AV731" s="13" t="s">
        <v>88</v>
      </c>
      <c r="AW731" s="13" t="s">
        <v>37</v>
      </c>
      <c r="AX731" s="13" t="s">
        <v>83</v>
      </c>
      <c r="AY731" s="245" t="s">
        <v>164</v>
      </c>
    </row>
    <row r="732" s="2" customFormat="1" ht="37.8" customHeight="1">
      <c r="A732" s="40"/>
      <c r="B732" s="41"/>
      <c r="C732" s="216" t="s">
        <v>802</v>
      </c>
      <c r="D732" s="216" t="s">
        <v>167</v>
      </c>
      <c r="E732" s="217" t="s">
        <v>689</v>
      </c>
      <c r="F732" s="218" t="s">
        <v>690</v>
      </c>
      <c r="G732" s="219" t="s">
        <v>170</v>
      </c>
      <c r="H732" s="220">
        <v>43.948999999999998</v>
      </c>
      <c r="I732" s="221"/>
      <c r="J732" s="222">
        <f>ROUND(I732*H732,2)</f>
        <v>0</v>
      </c>
      <c r="K732" s="218" t="s">
        <v>171</v>
      </c>
      <c r="L732" s="46"/>
      <c r="M732" s="223" t="s">
        <v>19</v>
      </c>
      <c r="N732" s="224" t="s">
        <v>48</v>
      </c>
      <c r="O732" s="86"/>
      <c r="P732" s="225">
        <f>O732*H732</f>
        <v>0</v>
      </c>
      <c r="Q732" s="225">
        <v>0.0063</v>
      </c>
      <c r="R732" s="225">
        <f>Q732*H732</f>
        <v>0.27687869999999998</v>
      </c>
      <c r="S732" s="225">
        <v>0</v>
      </c>
      <c r="T732" s="226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27" t="s">
        <v>311</v>
      </c>
      <c r="AT732" s="227" t="s">
        <v>167</v>
      </c>
      <c r="AU732" s="227" t="s">
        <v>88</v>
      </c>
      <c r="AY732" s="19" t="s">
        <v>164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9" t="s">
        <v>88</v>
      </c>
      <c r="BK732" s="228">
        <f>ROUND(I732*H732,2)</f>
        <v>0</v>
      </c>
      <c r="BL732" s="19" t="s">
        <v>311</v>
      </c>
      <c r="BM732" s="227" t="s">
        <v>1928</v>
      </c>
    </row>
    <row r="733" s="2" customFormat="1">
      <c r="A733" s="40"/>
      <c r="B733" s="41"/>
      <c r="C733" s="42"/>
      <c r="D733" s="229" t="s">
        <v>174</v>
      </c>
      <c r="E733" s="42"/>
      <c r="F733" s="230" t="s">
        <v>692</v>
      </c>
      <c r="G733" s="42"/>
      <c r="H733" s="42"/>
      <c r="I733" s="231"/>
      <c r="J733" s="42"/>
      <c r="K733" s="42"/>
      <c r="L733" s="46"/>
      <c r="M733" s="232"/>
      <c r="N733" s="233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174</v>
      </c>
      <c r="AU733" s="19" t="s">
        <v>88</v>
      </c>
    </row>
    <row r="734" s="14" customFormat="1">
      <c r="A734" s="14"/>
      <c r="B734" s="246"/>
      <c r="C734" s="247"/>
      <c r="D734" s="236" t="s">
        <v>176</v>
      </c>
      <c r="E734" s="248" t="s">
        <v>19</v>
      </c>
      <c r="F734" s="249" t="s">
        <v>1608</v>
      </c>
      <c r="G734" s="247"/>
      <c r="H734" s="248" t="s">
        <v>19</v>
      </c>
      <c r="I734" s="250"/>
      <c r="J734" s="247"/>
      <c r="K734" s="247"/>
      <c r="L734" s="251"/>
      <c r="M734" s="252"/>
      <c r="N734" s="253"/>
      <c r="O734" s="253"/>
      <c r="P734" s="253"/>
      <c r="Q734" s="253"/>
      <c r="R734" s="253"/>
      <c r="S734" s="253"/>
      <c r="T734" s="25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5" t="s">
        <v>176</v>
      </c>
      <c r="AU734" s="255" t="s">
        <v>88</v>
      </c>
      <c r="AV734" s="14" t="s">
        <v>83</v>
      </c>
      <c r="AW734" s="14" t="s">
        <v>37</v>
      </c>
      <c r="AX734" s="14" t="s">
        <v>76</v>
      </c>
      <c r="AY734" s="255" t="s">
        <v>164</v>
      </c>
    </row>
    <row r="735" s="13" customFormat="1">
      <c r="A735" s="13"/>
      <c r="B735" s="234"/>
      <c r="C735" s="235"/>
      <c r="D735" s="236" t="s">
        <v>176</v>
      </c>
      <c r="E735" s="237" t="s">
        <v>19</v>
      </c>
      <c r="F735" s="238" t="s">
        <v>1609</v>
      </c>
      <c r="G735" s="235"/>
      <c r="H735" s="239">
        <v>5.9390000000000001</v>
      </c>
      <c r="I735" s="240"/>
      <c r="J735" s="235"/>
      <c r="K735" s="235"/>
      <c r="L735" s="241"/>
      <c r="M735" s="242"/>
      <c r="N735" s="243"/>
      <c r="O735" s="243"/>
      <c r="P735" s="243"/>
      <c r="Q735" s="243"/>
      <c r="R735" s="243"/>
      <c r="S735" s="243"/>
      <c r="T735" s="24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5" t="s">
        <v>176</v>
      </c>
      <c r="AU735" s="245" t="s">
        <v>88</v>
      </c>
      <c r="AV735" s="13" t="s">
        <v>88</v>
      </c>
      <c r="AW735" s="13" t="s">
        <v>37</v>
      </c>
      <c r="AX735" s="13" t="s">
        <v>76</v>
      </c>
      <c r="AY735" s="245" t="s">
        <v>164</v>
      </c>
    </row>
    <row r="736" s="13" customFormat="1">
      <c r="A736" s="13"/>
      <c r="B736" s="234"/>
      <c r="C736" s="235"/>
      <c r="D736" s="236" t="s">
        <v>176</v>
      </c>
      <c r="E736" s="237" t="s">
        <v>19</v>
      </c>
      <c r="F736" s="238" t="s">
        <v>1610</v>
      </c>
      <c r="G736" s="235"/>
      <c r="H736" s="239">
        <v>4.96</v>
      </c>
      <c r="I736" s="240"/>
      <c r="J736" s="235"/>
      <c r="K736" s="235"/>
      <c r="L736" s="241"/>
      <c r="M736" s="242"/>
      <c r="N736" s="243"/>
      <c r="O736" s="243"/>
      <c r="P736" s="243"/>
      <c r="Q736" s="243"/>
      <c r="R736" s="243"/>
      <c r="S736" s="243"/>
      <c r="T736" s="24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5" t="s">
        <v>176</v>
      </c>
      <c r="AU736" s="245" t="s">
        <v>88</v>
      </c>
      <c r="AV736" s="13" t="s">
        <v>88</v>
      </c>
      <c r="AW736" s="13" t="s">
        <v>37</v>
      </c>
      <c r="AX736" s="13" t="s">
        <v>76</v>
      </c>
      <c r="AY736" s="245" t="s">
        <v>164</v>
      </c>
    </row>
    <row r="737" s="13" customFormat="1">
      <c r="A737" s="13"/>
      <c r="B737" s="234"/>
      <c r="C737" s="235"/>
      <c r="D737" s="236" t="s">
        <v>176</v>
      </c>
      <c r="E737" s="237" t="s">
        <v>19</v>
      </c>
      <c r="F737" s="238" t="s">
        <v>1611</v>
      </c>
      <c r="G737" s="235"/>
      <c r="H737" s="239">
        <v>10.99</v>
      </c>
      <c r="I737" s="240"/>
      <c r="J737" s="235"/>
      <c r="K737" s="235"/>
      <c r="L737" s="241"/>
      <c r="M737" s="242"/>
      <c r="N737" s="243"/>
      <c r="O737" s="243"/>
      <c r="P737" s="243"/>
      <c r="Q737" s="243"/>
      <c r="R737" s="243"/>
      <c r="S737" s="243"/>
      <c r="T737" s="244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5" t="s">
        <v>176</v>
      </c>
      <c r="AU737" s="245" t="s">
        <v>88</v>
      </c>
      <c r="AV737" s="13" t="s">
        <v>88</v>
      </c>
      <c r="AW737" s="13" t="s">
        <v>37</v>
      </c>
      <c r="AX737" s="13" t="s">
        <v>76</v>
      </c>
      <c r="AY737" s="245" t="s">
        <v>164</v>
      </c>
    </row>
    <row r="738" s="13" customFormat="1">
      <c r="A738" s="13"/>
      <c r="B738" s="234"/>
      <c r="C738" s="235"/>
      <c r="D738" s="236" t="s">
        <v>176</v>
      </c>
      <c r="E738" s="237" t="s">
        <v>19</v>
      </c>
      <c r="F738" s="238" t="s">
        <v>1612</v>
      </c>
      <c r="G738" s="235"/>
      <c r="H738" s="239">
        <v>13.199999999999999</v>
      </c>
      <c r="I738" s="240"/>
      <c r="J738" s="235"/>
      <c r="K738" s="235"/>
      <c r="L738" s="241"/>
      <c r="M738" s="242"/>
      <c r="N738" s="243"/>
      <c r="O738" s="243"/>
      <c r="P738" s="243"/>
      <c r="Q738" s="243"/>
      <c r="R738" s="243"/>
      <c r="S738" s="243"/>
      <c r="T738" s="24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5" t="s">
        <v>176</v>
      </c>
      <c r="AU738" s="245" t="s">
        <v>88</v>
      </c>
      <c r="AV738" s="13" t="s">
        <v>88</v>
      </c>
      <c r="AW738" s="13" t="s">
        <v>37</v>
      </c>
      <c r="AX738" s="13" t="s">
        <v>76</v>
      </c>
      <c r="AY738" s="245" t="s">
        <v>164</v>
      </c>
    </row>
    <row r="739" s="14" customFormat="1">
      <c r="A739" s="14"/>
      <c r="B739" s="246"/>
      <c r="C739" s="247"/>
      <c r="D739" s="236" t="s">
        <v>176</v>
      </c>
      <c r="E739" s="248" t="s">
        <v>19</v>
      </c>
      <c r="F739" s="249" t="s">
        <v>1613</v>
      </c>
      <c r="G739" s="247"/>
      <c r="H739" s="248" t="s">
        <v>19</v>
      </c>
      <c r="I739" s="250"/>
      <c r="J739" s="247"/>
      <c r="K739" s="247"/>
      <c r="L739" s="251"/>
      <c r="M739" s="252"/>
      <c r="N739" s="253"/>
      <c r="O739" s="253"/>
      <c r="P739" s="253"/>
      <c r="Q739" s="253"/>
      <c r="R739" s="253"/>
      <c r="S739" s="253"/>
      <c r="T739" s="25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5" t="s">
        <v>176</v>
      </c>
      <c r="AU739" s="255" t="s">
        <v>88</v>
      </c>
      <c r="AV739" s="14" t="s">
        <v>83</v>
      </c>
      <c r="AW739" s="14" t="s">
        <v>37</v>
      </c>
      <c r="AX739" s="14" t="s">
        <v>76</v>
      </c>
      <c r="AY739" s="255" t="s">
        <v>164</v>
      </c>
    </row>
    <row r="740" s="13" customFormat="1">
      <c r="A740" s="13"/>
      <c r="B740" s="234"/>
      <c r="C740" s="235"/>
      <c r="D740" s="236" t="s">
        <v>176</v>
      </c>
      <c r="E740" s="237" t="s">
        <v>19</v>
      </c>
      <c r="F740" s="238" t="s">
        <v>1614</v>
      </c>
      <c r="G740" s="235"/>
      <c r="H740" s="239">
        <v>8.8599999999999994</v>
      </c>
      <c r="I740" s="240"/>
      <c r="J740" s="235"/>
      <c r="K740" s="235"/>
      <c r="L740" s="241"/>
      <c r="M740" s="242"/>
      <c r="N740" s="243"/>
      <c r="O740" s="243"/>
      <c r="P740" s="243"/>
      <c r="Q740" s="243"/>
      <c r="R740" s="243"/>
      <c r="S740" s="243"/>
      <c r="T740" s="24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5" t="s">
        <v>176</v>
      </c>
      <c r="AU740" s="245" t="s">
        <v>88</v>
      </c>
      <c r="AV740" s="13" t="s">
        <v>88</v>
      </c>
      <c r="AW740" s="13" t="s">
        <v>37</v>
      </c>
      <c r="AX740" s="13" t="s">
        <v>76</v>
      </c>
      <c r="AY740" s="245" t="s">
        <v>164</v>
      </c>
    </row>
    <row r="741" s="15" customFormat="1">
      <c r="A741" s="15"/>
      <c r="B741" s="256"/>
      <c r="C741" s="257"/>
      <c r="D741" s="236" t="s">
        <v>176</v>
      </c>
      <c r="E741" s="258" t="s">
        <v>19</v>
      </c>
      <c r="F741" s="259" t="s">
        <v>185</v>
      </c>
      <c r="G741" s="257"/>
      <c r="H741" s="260">
        <v>43.948999999999998</v>
      </c>
      <c r="I741" s="261"/>
      <c r="J741" s="257"/>
      <c r="K741" s="257"/>
      <c r="L741" s="262"/>
      <c r="M741" s="263"/>
      <c r="N741" s="264"/>
      <c r="O741" s="264"/>
      <c r="P741" s="264"/>
      <c r="Q741" s="264"/>
      <c r="R741" s="264"/>
      <c r="S741" s="264"/>
      <c r="T741" s="26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6" t="s">
        <v>176</v>
      </c>
      <c r="AU741" s="266" t="s">
        <v>88</v>
      </c>
      <c r="AV741" s="15" t="s">
        <v>172</v>
      </c>
      <c r="AW741" s="15" t="s">
        <v>37</v>
      </c>
      <c r="AX741" s="15" t="s">
        <v>83</v>
      </c>
      <c r="AY741" s="266" t="s">
        <v>164</v>
      </c>
    </row>
    <row r="742" s="2" customFormat="1" ht="24.15" customHeight="1">
      <c r="A742" s="40"/>
      <c r="B742" s="41"/>
      <c r="C742" s="278" t="s">
        <v>810</v>
      </c>
      <c r="D742" s="278" t="s">
        <v>250</v>
      </c>
      <c r="E742" s="279" t="s">
        <v>694</v>
      </c>
      <c r="F742" s="280" t="s">
        <v>695</v>
      </c>
      <c r="G742" s="281" t="s">
        <v>170</v>
      </c>
      <c r="H742" s="282">
        <v>54.170000000000002</v>
      </c>
      <c r="I742" s="283"/>
      <c r="J742" s="284">
        <f>ROUND(I742*H742,2)</f>
        <v>0</v>
      </c>
      <c r="K742" s="280" t="s">
        <v>171</v>
      </c>
      <c r="L742" s="285"/>
      <c r="M742" s="286" t="s">
        <v>19</v>
      </c>
      <c r="N742" s="287" t="s">
        <v>48</v>
      </c>
      <c r="O742" s="86"/>
      <c r="P742" s="225">
        <f>O742*H742</f>
        <v>0</v>
      </c>
      <c r="Q742" s="225">
        <v>0.017999999999999999</v>
      </c>
      <c r="R742" s="225">
        <f>Q742*H742</f>
        <v>0.97505999999999993</v>
      </c>
      <c r="S742" s="225">
        <v>0</v>
      </c>
      <c r="T742" s="226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27" t="s">
        <v>397</v>
      </c>
      <c r="AT742" s="227" t="s">
        <v>250</v>
      </c>
      <c r="AU742" s="227" t="s">
        <v>88</v>
      </c>
      <c r="AY742" s="19" t="s">
        <v>164</v>
      </c>
      <c r="BE742" s="228">
        <f>IF(N742="základní",J742,0)</f>
        <v>0</v>
      </c>
      <c r="BF742" s="228">
        <f>IF(N742="snížená",J742,0)</f>
        <v>0</v>
      </c>
      <c r="BG742" s="228">
        <f>IF(N742="zákl. přenesená",J742,0)</f>
        <v>0</v>
      </c>
      <c r="BH742" s="228">
        <f>IF(N742="sníž. přenesená",J742,0)</f>
        <v>0</v>
      </c>
      <c r="BI742" s="228">
        <f>IF(N742="nulová",J742,0)</f>
        <v>0</v>
      </c>
      <c r="BJ742" s="19" t="s">
        <v>88</v>
      </c>
      <c r="BK742" s="228">
        <f>ROUND(I742*H742,2)</f>
        <v>0</v>
      </c>
      <c r="BL742" s="19" t="s">
        <v>311</v>
      </c>
      <c r="BM742" s="227" t="s">
        <v>1929</v>
      </c>
    </row>
    <row r="743" s="2" customFormat="1">
      <c r="A743" s="40"/>
      <c r="B743" s="41"/>
      <c r="C743" s="42"/>
      <c r="D743" s="229" t="s">
        <v>174</v>
      </c>
      <c r="E743" s="42"/>
      <c r="F743" s="230" t="s">
        <v>697</v>
      </c>
      <c r="G743" s="42"/>
      <c r="H743" s="42"/>
      <c r="I743" s="231"/>
      <c r="J743" s="42"/>
      <c r="K743" s="42"/>
      <c r="L743" s="46"/>
      <c r="M743" s="232"/>
      <c r="N743" s="233"/>
      <c r="O743" s="86"/>
      <c r="P743" s="86"/>
      <c r="Q743" s="86"/>
      <c r="R743" s="86"/>
      <c r="S743" s="86"/>
      <c r="T743" s="87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9" t="s">
        <v>174</v>
      </c>
      <c r="AU743" s="19" t="s">
        <v>88</v>
      </c>
    </row>
    <row r="744" s="13" customFormat="1">
      <c r="A744" s="13"/>
      <c r="B744" s="234"/>
      <c r="C744" s="235"/>
      <c r="D744" s="236" t="s">
        <v>176</v>
      </c>
      <c r="E744" s="237" t="s">
        <v>19</v>
      </c>
      <c r="F744" s="238" t="s">
        <v>1930</v>
      </c>
      <c r="G744" s="235"/>
      <c r="H744" s="239">
        <v>43.948999999999998</v>
      </c>
      <c r="I744" s="240"/>
      <c r="J744" s="235"/>
      <c r="K744" s="235"/>
      <c r="L744" s="241"/>
      <c r="M744" s="242"/>
      <c r="N744" s="243"/>
      <c r="O744" s="243"/>
      <c r="P744" s="243"/>
      <c r="Q744" s="243"/>
      <c r="R744" s="243"/>
      <c r="S744" s="243"/>
      <c r="T744" s="24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5" t="s">
        <v>176</v>
      </c>
      <c r="AU744" s="245" t="s">
        <v>88</v>
      </c>
      <c r="AV744" s="13" t="s">
        <v>88</v>
      </c>
      <c r="AW744" s="13" t="s">
        <v>37</v>
      </c>
      <c r="AX744" s="13" t="s">
        <v>76</v>
      </c>
      <c r="AY744" s="245" t="s">
        <v>164</v>
      </c>
    </row>
    <row r="745" s="13" customFormat="1">
      <c r="A745" s="13"/>
      <c r="B745" s="234"/>
      <c r="C745" s="235"/>
      <c r="D745" s="236" t="s">
        <v>176</v>
      </c>
      <c r="E745" s="237" t="s">
        <v>19</v>
      </c>
      <c r="F745" s="238" t="s">
        <v>1931</v>
      </c>
      <c r="G745" s="235"/>
      <c r="H745" s="239">
        <v>3.1549999999999998</v>
      </c>
      <c r="I745" s="240"/>
      <c r="J745" s="235"/>
      <c r="K745" s="235"/>
      <c r="L745" s="241"/>
      <c r="M745" s="242"/>
      <c r="N745" s="243"/>
      <c r="O745" s="243"/>
      <c r="P745" s="243"/>
      <c r="Q745" s="243"/>
      <c r="R745" s="243"/>
      <c r="S745" s="243"/>
      <c r="T745" s="244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5" t="s">
        <v>176</v>
      </c>
      <c r="AU745" s="245" t="s">
        <v>88</v>
      </c>
      <c r="AV745" s="13" t="s">
        <v>88</v>
      </c>
      <c r="AW745" s="13" t="s">
        <v>37</v>
      </c>
      <c r="AX745" s="13" t="s">
        <v>76</v>
      </c>
      <c r="AY745" s="245" t="s">
        <v>164</v>
      </c>
    </row>
    <row r="746" s="15" customFormat="1">
      <c r="A746" s="15"/>
      <c r="B746" s="256"/>
      <c r="C746" s="257"/>
      <c r="D746" s="236" t="s">
        <v>176</v>
      </c>
      <c r="E746" s="258" t="s">
        <v>19</v>
      </c>
      <c r="F746" s="259" t="s">
        <v>185</v>
      </c>
      <c r="G746" s="257"/>
      <c r="H746" s="260">
        <v>47.103999999999999</v>
      </c>
      <c r="I746" s="261"/>
      <c r="J746" s="257"/>
      <c r="K746" s="257"/>
      <c r="L746" s="262"/>
      <c r="M746" s="263"/>
      <c r="N746" s="264"/>
      <c r="O746" s="264"/>
      <c r="P746" s="264"/>
      <c r="Q746" s="264"/>
      <c r="R746" s="264"/>
      <c r="S746" s="264"/>
      <c r="T746" s="26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6" t="s">
        <v>176</v>
      </c>
      <c r="AU746" s="266" t="s">
        <v>88</v>
      </c>
      <c r="AV746" s="15" t="s">
        <v>172</v>
      </c>
      <c r="AW746" s="15" t="s">
        <v>37</v>
      </c>
      <c r="AX746" s="15" t="s">
        <v>83</v>
      </c>
      <c r="AY746" s="266" t="s">
        <v>164</v>
      </c>
    </row>
    <row r="747" s="13" customFormat="1">
      <c r="A747" s="13"/>
      <c r="B747" s="234"/>
      <c r="C747" s="235"/>
      <c r="D747" s="236" t="s">
        <v>176</v>
      </c>
      <c r="E747" s="235"/>
      <c r="F747" s="238" t="s">
        <v>1932</v>
      </c>
      <c r="G747" s="235"/>
      <c r="H747" s="239">
        <v>54.170000000000002</v>
      </c>
      <c r="I747" s="240"/>
      <c r="J747" s="235"/>
      <c r="K747" s="235"/>
      <c r="L747" s="241"/>
      <c r="M747" s="242"/>
      <c r="N747" s="243"/>
      <c r="O747" s="243"/>
      <c r="P747" s="243"/>
      <c r="Q747" s="243"/>
      <c r="R747" s="243"/>
      <c r="S747" s="243"/>
      <c r="T747" s="244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5" t="s">
        <v>176</v>
      </c>
      <c r="AU747" s="245" t="s">
        <v>88</v>
      </c>
      <c r="AV747" s="13" t="s">
        <v>88</v>
      </c>
      <c r="AW747" s="13" t="s">
        <v>4</v>
      </c>
      <c r="AX747" s="13" t="s">
        <v>83</v>
      </c>
      <c r="AY747" s="245" t="s">
        <v>164</v>
      </c>
    </row>
    <row r="748" s="2" customFormat="1" ht="24.15" customHeight="1">
      <c r="A748" s="40"/>
      <c r="B748" s="41"/>
      <c r="C748" s="216" t="s">
        <v>816</v>
      </c>
      <c r="D748" s="216" t="s">
        <v>167</v>
      </c>
      <c r="E748" s="217" t="s">
        <v>702</v>
      </c>
      <c r="F748" s="218" t="s">
        <v>703</v>
      </c>
      <c r="G748" s="219" t="s">
        <v>170</v>
      </c>
      <c r="H748" s="220">
        <v>8.8599999999999994</v>
      </c>
      <c r="I748" s="221"/>
      <c r="J748" s="222">
        <f>ROUND(I748*H748,2)</f>
        <v>0</v>
      </c>
      <c r="K748" s="218" t="s">
        <v>171</v>
      </c>
      <c r="L748" s="46"/>
      <c r="M748" s="223" t="s">
        <v>19</v>
      </c>
      <c r="N748" s="224" t="s">
        <v>48</v>
      </c>
      <c r="O748" s="86"/>
      <c r="P748" s="225">
        <f>O748*H748</f>
        <v>0</v>
      </c>
      <c r="Q748" s="225">
        <v>0.0015</v>
      </c>
      <c r="R748" s="225">
        <f>Q748*H748</f>
        <v>0.01329</v>
      </c>
      <c r="S748" s="225">
        <v>0</v>
      </c>
      <c r="T748" s="226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27" t="s">
        <v>311</v>
      </c>
      <c r="AT748" s="227" t="s">
        <v>167</v>
      </c>
      <c r="AU748" s="227" t="s">
        <v>88</v>
      </c>
      <c r="AY748" s="19" t="s">
        <v>164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9" t="s">
        <v>88</v>
      </c>
      <c r="BK748" s="228">
        <f>ROUND(I748*H748,2)</f>
        <v>0</v>
      </c>
      <c r="BL748" s="19" t="s">
        <v>311</v>
      </c>
      <c r="BM748" s="227" t="s">
        <v>1933</v>
      </c>
    </row>
    <row r="749" s="2" customFormat="1">
      <c r="A749" s="40"/>
      <c r="B749" s="41"/>
      <c r="C749" s="42"/>
      <c r="D749" s="229" t="s">
        <v>174</v>
      </c>
      <c r="E749" s="42"/>
      <c r="F749" s="230" t="s">
        <v>705</v>
      </c>
      <c r="G749" s="42"/>
      <c r="H749" s="42"/>
      <c r="I749" s="231"/>
      <c r="J749" s="42"/>
      <c r="K749" s="42"/>
      <c r="L749" s="46"/>
      <c r="M749" s="232"/>
      <c r="N749" s="233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174</v>
      </c>
      <c r="AU749" s="19" t="s">
        <v>88</v>
      </c>
    </row>
    <row r="750" s="14" customFormat="1">
      <c r="A750" s="14"/>
      <c r="B750" s="246"/>
      <c r="C750" s="247"/>
      <c r="D750" s="236" t="s">
        <v>176</v>
      </c>
      <c r="E750" s="248" t="s">
        <v>19</v>
      </c>
      <c r="F750" s="249" t="s">
        <v>1613</v>
      </c>
      <c r="G750" s="247"/>
      <c r="H750" s="248" t="s">
        <v>19</v>
      </c>
      <c r="I750" s="250"/>
      <c r="J750" s="247"/>
      <c r="K750" s="247"/>
      <c r="L750" s="251"/>
      <c r="M750" s="252"/>
      <c r="N750" s="253"/>
      <c r="O750" s="253"/>
      <c r="P750" s="253"/>
      <c r="Q750" s="253"/>
      <c r="R750" s="253"/>
      <c r="S750" s="253"/>
      <c r="T750" s="25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5" t="s">
        <v>176</v>
      </c>
      <c r="AU750" s="255" t="s">
        <v>88</v>
      </c>
      <c r="AV750" s="14" t="s">
        <v>83</v>
      </c>
      <c r="AW750" s="14" t="s">
        <v>37</v>
      </c>
      <c r="AX750" s="14" t="s">
        <v>76</v>
      </c>
      <c r="AY750" s="255" t="s">
        <v>164</v>
      </c>
    </row>
    <row r="751" s="13" customFormat="1">
      <c r="A751" s="13"/>
      <c r="B751" s="234"/>
      <c r="C751" s="235"/>
      <c r="D751" s="236" t="s">
        <v>176</v>
      </c>
      <c r="E751" s="237" t="s">
        <v>19</v>
      </c>
      <c r="F751" s="238" t="s">
        <v>1614</v>
      </c>
      <c r="G751" s="235"/>
      <c r="H751" s="239">
        <v>8.8599999999999994</v>
      </c>
      <c r="I751" s="240"/>
      <c r="J751" s="235"/>
      <c r="K751" s="235"/>
      <c r="L751" s="241"/>
      <c r="M751" s="242"/>
      <c r="N751" s="243"/>
      <c r="O751" s="243"/>
      <c r="P751" s="243"/>
      <c r="Q751" s="243"/>
      <c r="R751" s="243"/>
      <c r="S751" s="243"/>
      <c r="T751" s="24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5" t="s">
        <v>176</v>
      </c>
      <c r="AU751" s="245" t="s">
        <v>88</v>
      </c>
      <c r="AV751" s="13" t="s">
        <v>88</v>
      </c>
      <c r="AW751" s="13" t="s">
        <v>37</v>
      </c>
      <c r="AX751" s="13" t="s">
        <v>83</v>
      </c>
      <c r="AY751" s="245" t="s">
        <v>164</v>
      </c>
    </row>
    <row r="752" s="2" customFormat="1" ht="24.15" customHeight="1">
      <c r="A752" s="40"/>
      <c r="B752" s="41"/>
      <c r="C752" s="216" t="s">
        <v>821</v>
      </c>
      <c r="D752" s="216" t="s">
        <v>167</v>
      </c>
      <c r="E752" s="217" t="s">
        <v>707</v>
      </c>
      <c r="F752" s="218" t="s">
        <v>708</v>
      </c>
      <c r="G752" s="219" t="s">
        <v>221</v>
      </c>
      <c r="H752" s="220">
        <v>39.439999999999998</v>
      </c>
      <c r="I752" s="221"/>
      <c r="J752" s="222">
        <f>ROUND(I752*H752,2)</f>
        <v>0</v>
      </c>
      <c r="K752" s="218" t="s">
        <v>171</v>
      </c>
      <c r="L752" s="46"/>
      <c r="M752" s="223" t="s">
        <v>19</v>
      </c>
      <c r="N752" s="224" t="s">
        <v>48</v>
      </c>
      <c r="O752" s="86"/>
      <c r="P752" s="225">
        <f>O752*H752</f>
        <v>0</v>
      </c>
      <c r="Q752" s="225">
        <v>0</v>
      </c>
      <c r="R752" s="225">
        <f>Q752*H752</f>
        <v>0</v>
      </c>
      <c r="S752" s="225">
        <v>0</v>
      </c>
      <c r="T752" s="226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27" t="s">
        <v>311</v>
      </c>
      <c r="AT752" s="227" t="s">
        <v>167</v>
      </c>
      <c r="AU752" s="227" t="s">
        <v>88</v>
      </c>
      <c r="AY752" s="19" t="s">
        <v>164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9" t="s">
        <v>88</v>
      </c>
      <c r="BK752" s="228">
        <f>ROUND(I752*H752,2)</f>
        <v>0</v>
      </c>
      <c r="BL752" s="19" t="s">
        <v>311</v>
      </c>
      <c r="BM752" s="227" t="s">
        <v>1934</v>
      </c>
    </row>
    <row r="753" s="2" customFormat="1">
      <c r="A753" s="40"/>
      <c r="B753" s="41"/>
      <c r="C753" s="42"/>
      <c r="D753" s="229" t="s">
        <v>174</v>
      </c>
      <c r="E753" s="42"/>
      <c r="F753" s="230" t="s">
        <v>710</v>
      </c>
      <c r="G753" s="42"/>
      <c r="H753" s="42"/>
      <c r="I753" s="231"/>
      <c r="J753" s="42"/>
      <c r="K753" s="42"/>
      <c r="L753" s="46"/>
      <c r="M753" s="232"/>
      <c r="N753" s="233"/>
      <c r="O753" s="86"/>
      <c r="P753" s="86"/>
      <c r="Q753" s="86"/>
      <c r="R753" s="86"/>
      <c r="S753" s="86"/>
      <c r="T753" s="87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T753" s="19" t="s">
        <v>174</v>
      </c>
      <c r="AU753" s="19" t="s">
        <v>88</v>
      </c>
    </row>
    <row r="754" s="14" customFormat="1">
      <c r="A754" s="14"/>
      <c r="B754" s="246"/>
      <c r="C754" s="247"/>
      <c r="D754" s="236" t="s">
        <v>176</v>
      </c>
      <c r="E754" s="248" t="s">
        <v>19</v>
      </c>
      <c r="F754" s="249" t="s">
        <v>711</v>
      </c>
      <c r="G754" s="247"/>
      <c r="H754" s="248" t="s">
        <v>19</v>
      </c>
      <c r="I754" s="250"/>
      <c r="J754" s="247"/>
      <c r="K754" s="247"/>
      <c r="L754" s="251"/>
      <c r="M754" s="252"/>
      <c r="N754" s="253"/>
      <c r="O754" s="253"/>
      <c r="P754" s="253"/>
      <c r="Q754" s="253"/>
      <c r="R754" s="253"/>
      <c r="S754" s="253"/>
      <c r="T754" s="25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5" t="s">
        <v>176</v>
      </c>
      <c r="AU754" s="255" t="s">
        <v>88</v>
      </c>
      <c r="AV754" s="14" t="s">
        <v>83</v>
      </c>
      <c r="AW754" s="14" t="s">
        <v>37</v>
      </c>
      <c r="AX754" s="14" t="s">
        <v>76</v>
      </c>
      <c r="AY754" s="255" t="s">
        <v>164</v>
      </c>
    </row>
    <row r="755" s="13" customFormat="1">
      <c r="A755" s="13"/>
      <c r="B755" s="234"/>
      <c r="C755" s="235"/>
      <c r="D755" s="236" t="s">
        <v>176</v>
      </c>
      <c r="E755" s="237" t="s">
        <v>19</v>
      </c>
      <c r="F755" s="238" t="s">
        <v>1935</v>
      </c>
      <c r="G755" s="235"/>
      <c r="H755" s="239">
        <v>39.439999999999998</v>
      </c>
      <c r="I755" s="240"/>
      <c r="J755" s="235"/>
      <c r="K755" s="235"/>
      <c r="L755" s="241"/>
      <c r="M755" s="242"/>
      <c r="N755" s="243"/>
      <c r="O755" s="243"/>
      <c r="P755" s="243"/>
      <c r="Q755" s="243"/>
      <c r="R755" s="243"/>
      <c r="S755" s="243"/>
      <c r="T755" s="244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5" t="s">
        <v>176</v>
      </c>
      <c r="AU755" s="245" t="s">
        <v>88</v>
      </c>
      <c r="AV755" s="13" t="s">
        <v>88</v>
      </c>
      <c r="AW755" s="13" t="s">
        <v>37</v>
      </c>
      <c r="AX755" s="13" t="s">
        <v>83</v>
      </c>
      <c r="AY755" s="245" t="s">
        <v>164</v>
      </c>
    </row>
    <row r="756" s="2" customFormat="1" ht="24.15" customHeight="1">
      <c r="A756" s="40"/>
      <c r="B756" s="41"/>
      <c r="C756" s="216" t="s">
        <v>827</v>
      </c>
      <c r="D756" s="216" t="s">
        <v>167</v>
      </c>
      <c r="E756" s="217" t="s">
        <v>714</v>
      </c>
      <c r="F756" s="218" t="s">
        <v>715</v>
      </c>
      <c r="G756" s="219" t="s">
        <v>246</v>
      </c>
      <c r="H756" s="220">
        <v>8</v>
      </c>
      <c r="I756" s="221"/>
      <c r="J756" s="222">
        <f>ROUND(I756*H756,2)</f>
        <v>0</v>
      </c>
      <c r="K756" s="218" t="s">
        <v>171</v>
      </c>
      <c r="L756" s="46"/>
      <c r="M756" s="223" t="s">
        <v>19</v>
      </c>
      <c r="N756" s="224" t="s">
        <v>48</v>
      </c>
      <c r="O756" s="86"/>
      <c r="P756" s="225">
        <f>O756*H756</f>
        <v>0</v>
      </c>
      <c r="Q756" s="225">
        <v>0.00021000000000000001</v>
      </c>
      <c r="R756" s="225">
        <f>Q756*H756</f>
        <v>0.0016800000000000001</v>
      </c>
      <c r="S756" s="225">
        <v>0</v>
      </c>
      <c r="T756" s="226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27" t="s">
        <v>311</v>
      </c>
      <c r="AT756" s="227" t="s">
        <v>167</v>
      </c>
      <c r="AU756" s="227" t="s">
        <v>88</v>
      </c>
      <c r="AY756" s="19" t="s">
        <v>164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9" t="s">
        <v>88</v>
      </c>
      <c r="BK756" s="228">
        <f>ROUND(I756*H756,2)</f>
        <v>0</v>
      </c>
      <c r="BL756" s="19" t="s">
        <v>311</v>
      </c>
      <c r="BM756" s="227" t="s">
        <v>1936</v>
      </c>
    </row>
    <row r="757" s="2" customFormat="1">
      <c r="A757" s="40"/>
      <c r="B757" s="41"/>
      <c r="C757" s="42"/>
      <c r="D757" s="229" t="s">
        <v>174</v>
      </c>
      <c r="E757" s="42"/>
      <c r="F757" s="230" t="s">
        <v>717</v>
      </c>
      <c r="G757" s="42"/>
      <c r="H757" s="42"/>
      <c r="I757" s="231"/>
      <c r="J757" s="42"/>
      <c r="K757" s="42"/>
      <c r="L757" s="46"/>
      <c r="M757" s="232"/>
      <c r="N757" s="233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174</v>
      </c>
      <c r="AU757" s="19" t="s">
        <v>88</v>
      </c>
    </row>
    <row r="758" s="14" customFormat="1">
      <c r="A758" s="14"/>
      <c r="B758" s="246"/>
      <c r="C758" s="247"/>
      <c r="D758" s="236" t="s">
        <v>176</v>
      </c>
      <c r="E758" s="248" t="s">
        <v>19</v>
      </c>
      <c r="F758" s="249" t="s">
        <v>1613</v>
      </c>
      <c r="G758" s="247"/>
      <c r="H758" s="248" t="s">
        <v>19</v>
      </c>
      <c r="I758" s="250"/>
      <c r="J758" s="247"/>
      <c r="K758" s="247"/>
      <c r="L758" s="251"/>
      <c r="M758" s="252"/>
      <c r="N758" s="253"/>
      <c r="O758" s="253"/>
      <c r="P758" s="253"/>
      <c r="Q758" s="253"/>
      <c r="R758" s="253"/>
      <c r="S758" s="253"/>
      <c r="T758" s="25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5" t="s">
        <v>176</v>
      </c>
      <c r="AU758" s="255" t="s">
        <v>88</v>
      </c>
      <c r="AV758" s="14" t="s">
        <v>83</v>
      </c>
      <c r="AW758" s="14" t="s">
        <v>37</v>
      </c>
      <c r="AX758" s="14" t="s">
        <v>76</v>
      </c>
      <c r="AY758" s="255" t="s">
        <v>164</v>
      </c>
    </row>
    <row r="759" s="13" customFormat="1">
      <c r="A759" s="13"/>
      <c r="B759" s="234"/>
      <c r="C759" s="235"/>
      <c r="D759" s="236" t="s">
        <v>176</v>
      </c>
      <c r="E759" s="237" t="s">
        <v>19</v>
      </c>
      <c r="F759" s="238" t="s">
        <v>1937</v>
      </c>
      <c r="G759" s="235"/>
      <c r="H759" s="239">
        <v>8</v>
      </c>
      <c r="I759" s="240"/>
      <c r="J759" s="235"/>
      <c r="K759" s="235"/>
      <c r="L759" s="241"/>
      <c r="M759" s="242"/>
      <c r="N759" s="243"/>
      <c r="O759" s="243"/>
      <c r="P759" s="243"/>
      <c r="Q759" s="243"/>
      <c r="R759" s="243"/>
      <c r="S759" s="243"/>
      <c r="T759" s="24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5" t="s">
        <v>176</v>
      </c>
      <c r="AU759" s="245" t="s">
        <v>88</v>
      </c>
      <c r="AV759" s="13" t="s">
        <v>88</v>
      </c>
      <c r="AW759" s="13" t="s">
        <v>37</v>
      </c>
      <c r="AX759" s="13" t="s">
        <v>83</v>
      </c>
      <c r="AY759" s="245" t="s">
        <v>164</v>
      </c>
    </row>
    <row r="760" s="2" customFormat="1" ht="24.15" customHeight="1">
      <c r="A760" s="40"/>
      <c r="B760" s="41"/>
      <c r="C760" s="216" t="s">
        <v>832</v>
      </c>
      <c r="D760" s="216" t="s">
        <v>167</v>
      </c>
      <c r="E760" s="217" t="s">
        <v>720</v>
      </c>
      <c r="F760" s="218" t="s">
        <v>721</v>
      </c>
      <c r="G760" s="219" t="s">
        <v>246</v>
      </c>
      <c r="H760" s="220">
        <v>6</v>
      </c>
      <c r="I760" s="221"/>
      <c r="J760" s="222">
        <f>ROUND(I760*H760,2)</f>
        <v>0</v>
      </c>
      <c r="K760" s="218" t="s">
        <v>171</v>
      </c>
      <c r="L760" s="46"/>
      <c r="M760" s="223" t="s">
        <v>19</v>
      </c>
      <c r="N760" s="224" t="s">
        <v>48</v>
      </c>
      <c r="O760" s="86"/>
      <c r="P760" s="225">
        <f>O760*H760</f>
        <v>0</v>
      </c>
      <c r="Q760" s="225">
        <v>0.00020000000000000001</v>
      </c>
      <c r="R760" s="225">
        <f>Q760*H760</f>
        <v>0.0012000000000000001</v>
      </c>
      <c r="S760" s="225">
        <v>0</v>
      </c>
      <c r="T760" s="226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27" t="s">
        <v>311</v>
      </c>
      <c r="AT760" s="227" t="s">
        <v>167</v>
      </c>
      <c r="AU760" s="227" t="s">
        <v>88</v>
      </c>
      <c r="AY760" s="19" t="s">
        <v>164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9" t="s">
        <v>88</v>
      </c>
      <c r="BK760" s="228">
        <f>ROUND(I760*H760,2)</f>
        <v>0</v>
      </c>
      <c r="BL760" s="19" t="s">
        <v>311</v>
      </c>
      <c r="BM760" s="227" t="s">
        <v>1938</v>
      </c>
    </row>
    <row r="761" s="2" customFormat="1">
      <c r="A761" s="40"/>
      <c r="B761" s="41"/>
      <c r="C761" s="42"/>
      <c r="D761" s="229" t="s">
        <v>174</v>
      </c>
      <c r="E761" s="42"/>
      <c r="F761" s="230" t="s">
        <v>723</v>
      </c>
      <c r="G761" s="42"/>
      <c r="H761" s="42"/>
      <c r="I761" s="231"/>
      <c r="J761" s="42"/>
      <c r="K761" s="42"/>
      <c r="L761" s="46"/>
      <c r="M761" s="232"/>
      <c r="N761" s="233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174</v>
      </c>
      <c r="AU761" s="19" t="s">
        <v>88</v>
      </c>
    </row>
    <row r="762" s="14" customFormat="1">
      <c r="A762" s="14"/>
      <c r="B762" s="246"/>
      <c r="C762" s="247"/>
      <c r="D762" s="236" t="s">
        <v>176</v>
      </c>
      <c r="E762" s="248" t="s">
        <v>19</v>
      </c>
      <c r="F762" s="249" t="s">
        <v>1613</v>
      </c>
      <c r="G762" s="247"/>
      <c r="H762" s="248" t="s">
        <v>19</v>
      </c>
      <c r="I762" s="250"/>
      <c r="J762" s="247"/>
      <c r="K762" s="247"/>
      <c r="L762" s="251"/>
      <c r="M762" s="252"/>
      <c r="N762" s="253"/>
      <c r="O762" s="253"/>
      <c r="P762" s="253"/>
      <c r="Q762" s="253"/>
      <c r="R762" s="253"/>
      <c r="S762" s="253"/>
      <c r="T762" s="25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5" t="s">
        <v>176</v>
      </c>
      <c r="AU762" s="255" t="s">
        <v>88</v>
      </c>
      <c r="AV762" s="14" t="s">
        <v>83</v>
      </c>
      <c r="AW762" s="14" t="s">
        <v>37</v>
      </c>
      <c r="AX762" s="14" t="s">
        <v>76</v>
      </c>
      <c r="AY762" s="255" t="s">
        <v>164</v>
      </c>
    </row>
    <row r="763" s="13" customFormat="1">
      <c r="A763" s="13"/>
      <c r="B763" s="234"/>
      <c r="C763" s="235"/>
      <c r="D763" s="236" t="s">
        <v>176</v>
      </c>
      <c r="E763" s="237" t="s">
        <v>19</v>
      </c>
      <c r="F763" s="238" t="s">
        <v>1939</v>
      </c>
      <c r="G763" s="235"/>
      <c r="H763" s="239">
        <v>6</v>
      </c>
      <c r="I763" s="240"/>
      <c r="J763" s="235"/>
      <c r="K763" s="235"/>
      <c r="L763" s="241"/>
      <c r="M763" s="242"/>
      <c r="N763" s="243"/>
      <c r="O763" s="243"/>
      <c r="P763" s="243"/>
      <c r="Q763" s="243"/>
      <c r="R763" s="243"/>
      <c r="S763" s="243"/>
      <c r="T763" s="244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5" t="s">
        <v>176</v>
      </c>
      <c r="AU763" s="245" t="s">
        <v>88</v>
      </c>
      <c r="AV763" s="13" t="s">
        <v>88</v>
      </c>
      <c r="AW763" s="13" t="s">
        <v>37</v>
      </c>
      <c r="AX763" s="13" t="s">
        <v>83</v>
      </c>
      <c r="AY763" s="245" t="s">
        <v>164</v>
      </c>
    </row>
    <row r="764" s="2" customFormat="1" ht="24.15" customHeight="1">
      <c r="A764" s="40"/>
      <c r="B764" s="41"/>
      <c r="C764" s="216" t="s">
        <v>839</v>
      </c>
      <c r="D764" s="216" t="s">
        <v>167</v>
      </c>
      <c r="E764" s="217" t="s">
        <v>726</v>
      </c>
      <c r="F764" s="218" t="s">
        <v>727</v>
      </c>
      <c r="G764" s="219" t="s">
        <v>221</v>
      </c>
      <c r="H764" s="220">
        <v>14.77</v>
      </c>
      <c r="I764" s="221"/>
      <c r="J764" s="222">
        <f>ROUND(I764*H764,2)</f>
        <v>0</v>
      </c>
      <c r="K764" s="218" t="s">
        <v>171</v>
      </c>
      <c r="L764" s="46"/>
      <c r="M764" s="223" t="s">
        <v>19</v>
      </c>
      <c r="N764" s="224" t="s">
        <v>48</v>
      </c>
      <c r="O764" s="86"/>
      <c r="P764" s="225">
        <f>O764*H764</f>
        <v>0</v>
      </c>
      <c r="Q764" s="225">
        <v>0.00032000000000000003</v>
      </c>
      <c r="R764" s="225">
        <f>Q764*H764</f>
        <v>0.0047264000000000004</v>
      </c>
      <c r="S764" s="225">
        <v>0</v>
      </c>
      <c r="T764" s="226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27" t="s">
        <v>311</v>
      </c>
      <c r="AT764" s="227" t="s">
        <v>167</v>
      </c>
      <c r="AU764" s="227" t="s">
        <v>88</v>
      </c>
      <c r="AY764" s="19" t="s">
        <v>164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9" t="s">
        <v>88</v>
      </c>
      <c r="BK764" s="228">
        <f>ROUND(I764*H764,2)</f>
        <v>0</v>
      </c>
      <c r="BL764" s="19" t="s">
        <v>311</v>
      </c>
      <c r="BM764" s="227" t="s">
        <v>1940</v>
      </c>
    </row>
    <row r="765" s="2" customFormat="1">
      <c r="A765" s="40"/>
      <c r="B765" s="41"/>
      <c r="C765" s="42"/>
      <c r="D765" s="229" t="s">
        <v>174</v>
      </c>
      <c r="E765" s="42"/>
      <c r="F765" s="230" t="s">
        <v>729</v>
      </c>
      <c r="G765" s="42"/>
      <c r="H765" s="42"/>
      <c r="I765" s="231"/>
      <c r="J765" s="42"/>
      <c r="K765" s="42"/>
      <c r="L765" s="46"/>
      <c r="M765" s="232"/>
      <c r="N765" s="233"/>
      <c r="O765" s="86"/>
      <c r="P765" s="86"/>
      <c r="Q765" s="86"/>
      <c r="R765" s="86"/>
      <c r="S765" s="86"/>
      <c r="T765" s="87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T765" s="19" t="s">
        <v>174</v>
      </c>
      <c r="AU765" s="19" t="s">
        <v>88</v>
      </c>
    </row>
    <row r="766" s="14" customFormat="1">
      <c r="A766" s="14"/>
      <c r="B766" s="246"/>
      <c r="C766" s="247"/>
      <c r="D766" s="236" t="s">
        <v>176</v>
      </c>
      <c r="E766" s="248" t="s">
        <v>19</v>
      </c>
      <c r="F766" s="249" t="s">
        <v>1613</v>
      </c>
      <c r="G766" s="247"/>
      <c r="H766" s="248" t="s">
        <v>19</v>
      </c>
      <c r="I766" s="250"/>
      <c r="J766" s="247"/>
      <c r="K766" s="247"/>
      <c r="L766" s="251"/>
      <c r="M766" s="252"/>
      <c r="N766" s="253"/>
      <c r="O766" s="253"/>
      <c r="P766" s="253"/>
      <c r="Q766" s="253"/>
      <c r="R766" s="253"/>
      <c r="S766" s="253"/>
      <c r="T766" s="25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5" t="s">
        <v>176</v>
      </c>
      <c r="AU766" s="255" t="s">
        <v>88</v>
      </c>
      <c r="AV766" s="14" t="s">
        <v>83</v>
      </c>
      <c r="AW766" s="14" t="s">
        <v>37</v>
      </c>
      <c r="AX766" s="14" t="s">
        <v>76</v>
      </c>
      <c r="AY766" s="255" t="s">
        <v>164</v>
      </c>
    </row>
    <row r="767" s="13" customFormat="1">
      <c r="A767" s="13"/>
      <c r="B767" s="234"/>
      <c r="C767" s="235"/>
      <c r="D767" s="236" t="s">
        <v>176</v>
      </c>
      <c r="E767" s="237" t="s">
        <v>19</v>
      </c>
      <c r="F767" s="238" t="s">
        <v>1941</v>
      </c>
      <c r="G767" s="235"/>
      <c r="H767" s="239">
        <v>14.77</v>
      </c>
      <c r="I767" s="240"/>
      <c r="J767" s="235"/>
      <c r="K767" s="235"/>
      <c r="L767" s="241"/>
      <c r="M767" s="242"/>
      <c r="N767" s="243"/>
      <c r="O767" s="243"/>
      <c r="P767" s="243"/>
      <c r="Q767" s="243"/>
      <c r="R767" s="243"/>
      <c r="S767" s="243"/>
      <c r="T767" s="244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5" t="s">
        <v>176</v>
      </c>
      <c r="AU767" s="245" t="s">
        <v>88</v>
      </c>
      <c r="AV767" s="13" t="s">
        <v>88</v>
      </c>
      <c r="AW767" s="13" t="s">
        <v>37</v>
      </c>
      <c r="AX767" s="13" t="s">
        <v>83</v>
      </c>
      <c r="AY767" s="245" t="s">
        <v>164</v>
      </c>
    </row>
    <row r="768" s="2" customFormat="1" ht="49.05" customHeight="1">
      <c r="A768" s="40"/>
      <c r="B768" s="41"/>
      <c r="C768" s="216" t="s">
        <v>848</v>
      </c>
      <c r="D768" s="216" t="s">
        <v>167</v>
      </c>
      <c r="E768" s="217" t="s">
        <v>732</v>
      </c>
      <c r="F768" s="218" t="s">
        <v>733</v>
      </c>
      <c r="G768" s="219" t="s">
        <v>349</v>
      </c>
      <c r="H768" s="220">
        <v>1.3029999999999999</v>
      </c>
      <c r="I768" s="221"/>
      <c r="J768" s="222">
        <f>ROUND(I768*H768,2)</f>
        <v>0</v>
      </c>
      <c r="K768" s="218" t="s">
        <v>171</v>
      </c>
      <c r="L768" s="46"/>
      <c r="M768" s="223" t="s">
        <v>19</v>
      </c>
      <c r="N768" s="224" t="s">
        <v>48</v>
      </c>
      <c r="O768" s="86"/>
      <c r="P768" s="225">
        <f>O768*H768</f>
        <v>0</v>
      </c>
      <c r="Q768" s="225">
        <v>0</v>
      </c>
      <c r="R768" s="225">
        <f>Q768*H768</f>
        <v>0</v>
      </c>
      <c r="S768" s="225">
        <v>0</v>
      </c>
      <c r="T768" s="226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27" t="s">
        <v>311</v>
      </c>
      <c r="AT768" s="227" t="s">
        <v>167</v>
      </c>
      <c r="AU768" s="227" t="s">
        <v>88</v>
      </c>
      <c r="AY768" s="19" t="s">
        <v>164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9" t="s">
        <v>88</v>
      </c>
      <c r="BK768" s="228">
        <f>ROUND(I768*H768,2)</f>
        <v>0</v>
      </c>
      <c r="BL768" s="19" t="s">
        <v>311</v>
      </c>
      <c r="BM768" s="227" t="s">
        <v>1942</v>
      </c>
    </row>
    <row r="769" s="2" customFormat="1">
      <c r="A769" s="40"/>
      <c r="B769" s="41"/>
      <c r="C769" s="42"/>
      <c r="D769" s="229" t="s">
        <v>174</v>
      </c>
      <c r="E769" s="42"/>
      <c r="F769" s="230" t="s">
        <v>735</v>
      </c>
      <c r="G769" s="42"/>
      <c r="H769" s="42"/>
      <c r="I769" s="231"/>
      <c r="J769" s="42"/>
      <c r="K769" s="42"/>
      <c r="L769" s="46"/>
      <c r="M769" s="232"/>
      <c r="N769" s="233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9" t="s">
        <v>174</v>
      </c>
      <c r="AU769" s="19" t="s">
        <v>88</v>
      </c>
    </row>
    <row r="770" s="2" customFormat="1" ht="49.05" customHeight="1">
      <c r="A770" s="40"/>
      <c r="B770" s="41"/>
      <c r="C770" s="216" t="s">
        <v>853</v>
      </c>
      <c r="D770" s="216" t="s">
        <v>167</v>
      </c>
      <c r="E770" s="217" t="s">
        <v>737</v>
      </c>
      <c r="F770" s="218" t="s">
        <v>738</v>
      </c>
      <c r="G770" s="219" t="s">
        <v>349</v>
      </c>
      <c r="H770" s="220">
        <v>1.3029999999999999</v>
      </c>
      <c r="I770" s="221"/>
      <c r="J770" s="222">
        <f>ROUND(I770*H770,2)</f>
        <v>0</v>
      </c>
      <c r="K770" s="218" t="s">
        <v>171</v>
      </c>
      <c r="L770" s="46"/>
      <c r="M770" s="223" t="s">
        <v>19</v>
      </c>
      <c r="N770" s="224" t="s">
        <v>48</v>
      </c>
      <c r="O770" s="86"/>
      <c r="P770" s="225">
        <f>O770*H770</f>
        <v>0</v>
      </c>
      <c r="Q770" s="225">
        <v>0</v>
      </c>
      <c r="R770" s="225">
        <f>Q770*H770</f>
        <v>0</v>
      </c>
      <c r="S770" s="225">
        <v>0</v>
      </c>
      <c r="T770" s="226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27" t="s">
        <v>311</v>
      </c>
      <c r="AT770" s="227" t="s">
        <v>167</v>
      </c>
      <c r="AU770" s="227" t="s">
        <v>88</v>
      </c>
      <c r="AY770" s="19" t="s">
        <v>164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19" t="s">
        <v>88</v>
      </c>
      <c r="BK770" s="228">
        <f>ROUND(I770*H770,2)</f>
        <v>0</v>
      </c>
      <c r="BL770" s="19" t="s">
        <v>311</v>
      </c>
      <c r="BM770" s="227" t="s">
        <v>1943</v>
      </c>
    </row>
    <row r="771" s="2" customFormat="1">
      <c r="A771" s="40"/>
      <c r="B771" s="41"/>
      <c r="C771" s="42"/>
      <c r="D771" s="229" t="s">
        <v>174</v>
      </c>
      <c r="E771" s="42"/>
      <c r="F771" s="230" t="s">
        <v>740</v>
      </c>
      <c r="G771" s="42"/>
      <c r="H771" s="42"/>
      <c r="I771" s="231"/>
      <c r="J771" s="42"/>
      <c r="K771" s="42"/>
      <c r="L771" s="46"/>
      <c r="M771" s="232"/>
      <c r="N771" s="233"/>
      <c r="O771" s="86"/>
      <c r="P771" s="86"/>
      <c r="Q771" s="86"/>
      <c r="R771" s="86"/>
      <c r="S771" s="86"/>
      <c r="T771" s="87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T771" s="19" t="s">
        <v>174</v>
      </c>
      <c r="AU771" s="19" t="s">
        <v>88</v>
      </c>
    </row>
    <row r="772" s="12" customFormat="1" ht="22.8" customHeight="1">
      <c r="A772" s="12"/>
      <c r="B772" s="200"/>
      <c r="C772" s="201"/>
      <c r="D772" s="202" t="s">
        <v>75</v>
      </c>
      <c r="E772" s="214" t="s">
        <v>741</v>
      </c>
      <c r="F772" s="214" t="s">
        <v>742</v>
      </c>
      <c r="G772" s="201"/>
      <c r="H772" s="201"/>
      <c r="I772" s="204"/>
      <c r="J772" s="215">
        <f>BK772</f>
        <v>0</v>
      </c>
      <c r="K772" s="201"/>
      <c r="L772" s="206"/>
      <c r="M772" s="207"/>
      <c r="N772" s="208"/>
      <c r="O772" s="208"/>
      <c r="P772" s="209">
        <f>SUM(P773:P815)</f>
        <v>0</v>
      </c>
      <c r="Q772" s="208"/>
      <c r="R772" s="209">
        <f>SUM(R773:R815)</f>
        <v>0.36446224999999993</v>
      </c>
      <c r="S772" s="208"/>
      <c r="T772" s="210">
        <f>SUM(T773:T815)</f>
        <v>0.2354</v>
      </c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R772" s="211" t="s">
        <v>88</v>
      </c>
      <c r="AT772" s="212" t="s">
        <v>75</v>
      </c>
      <c r="AU772" s="212" t="s">
        <v>83</v>
      </c>
      <c r="AY772" s="211" t="s">
        <v>164</v>
      </c>
      <c r="BK772" s="213">
        <f>SUM(BK773:BK815)</f>
        <v>0</v>
      </c>
    </row>
    <row r="773" s="2" customFormat="1" ht="16.5" customHeight="1">
      <c r="A773" s="40"/>
      <c r="B773" s="41"/>
      <c r="C773" s="216" t="s">
        <v>860</v>
      </c>
      <c r="D773" s="216" t="s">
        <v>167</v>
      </c>
      <c r="E773" s="217" t="s">
        <v>744</v>
      </c>
      <c r="F773" s="218" t="s">
        <v>745</v>
      </c>
      <c r="G773" s="219" t="s">
        <v>170</v>
      </c>
      <c r="H773" s="220">
        <v>100.95999999999999</v>
      </c>
      <c r="I773" s="221"/>
      <c r="J773" s="222">
        <f>ROUND(I773*H773,2)</f>
        <v>0</v>
      </c>
      <c r="K773" s="218" t="s">
        <v>171</v>
      </c>
      <c r="L773" s="46"/>
      <c r="M773" s="223" t="s">
        <v>19</v>
      </c>
      <c r="N773" s="224" t="s">
        <v>48</v>
      </c>
      <c r="O773" s="86"/>
      <c r="P773" s="225">
        <f>O773*H773</f>
        <v>0</v>
      </c>
      <c r="Q773" s="225">
        <v>0</v>
      </c>
      <c r="R773" s="225">
        <f>Q773*H773</f>
        <v>0</v>
      </c>
      <c r="S773" s="225">
        <v>0</v>
      </c>
      <c r="T773" s="226">
        <f>S773*H773</f>
        <v>0</v>
      </c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R773" s="227" t="s">
        <v>311</v>
      </c>
      <c r="AT773" s="227" t="s">
        <v>167</v>
      </c>
      <c r="AU773" s="227" t="s">
        <v>88</v>
      </c>
      <c r="AY773" s="19" t="s">
        <v>164</v>
      </c>
      <c r="BE773" s="228">
        <f>IF(N773="základní",J773,0)</f>
        <v>0</v>
      </c>
      <c r="BF773" s="228">
        <f>IF(N773="snížená",J773,0)</f>
        <v>0</v>
      </c>
      <c r="BG773" s="228">
        <f>IF(N773="zákl. přenesená",J773,0)</f>
        <v>0</v>
      </c>
      <c r="BH773" s="228">
        <f>IF(N773="sníž. přenesená",J773,0)</f>
        <v>0</v>
      </c>
      <c r="BI773" s="228">
        <f>IF(N773="nulová",J773,0)</f>
        <v>0</v>
      </c>
      <c r="BJ773" s="19" t="s">
        <v>88</v>
      </c>
      <c r="BK773" s="228">
        <f>ROUND(I773*H773,2)</f>
        <v>0</v>
      </c>
      <c r="BL773" s="19" t="s">
        <v>311</v>
      </c>
      <c r="BM773" s="227" t="s">
        <v>1944</v>
      </c>
    </row>
    <row r="774" s="2" customFormat="1">
      <c r="A774" s="40"/>
      <c r="B774" s="41"/>
      <c r="C774" s="42"/>
      <c r="D774" s="229" t="s">
        <v>174</v>
      </c>
      <c r="E774" s="42"/>
      <c r="F774" s="230" t="s">
        <v>747</v>
      </c>
      <c r="G774" s="42"/>
      <c r="H774" s="42"/>
      <c r="I774" s="231"/>
      <c r="J774" s="42"/>
      <c r="K774" s="42"/>
      <c r="L774" s="46"/>
      <c r="M774" s="232"/>
      <c r="N774" s="233"/>
      <c r="O774" s="86"/>
      <c r="P774" s="86"/>
      <c r="Q774" s="86"/>
      <c r="R774" s="86"/>
      <c r="S774" s="86"/>
      <c r="T774" s="87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T774" s="19" t="s">
        <v>174</v>
      </c>
      <c r="AU774" s="19" t="s">
        <v>88</v>
      </c>
    </row>
    <row r="775" s="14" customFormat="1">
      <c r="A775" s="14"/>
      <c r="B775" s="246"/>
      <c r="C775" s="247"/>
      <c r="D775" s="236" t="s">
        <v>176</v>
      </c>
      <c r="E775" s="248" t="s">
        <v>19</v>
      </c>
      <c r="F775" s="249" t="s">
        <v>1604</v>
      </c>
      <c r="G775" s="247"/>
      <c r="H775" s="248" t="s">
        <v>19</v>
      </c>
      <c r="I775" s="250"/>
      <c r="J775" s="247"/>
      <c r="K775" s="247"/>
      <c r="L775" s="251"/>
      <c r="M775" s="252"/>
      <c r="N775" s="253"/>
      <c r="O775" s="253"/>
      <c r="P775" s="253"/>
      <c r="Q775" s="253"/>
      <c r="R775" s="253"/>
      <c r="S775" s="253"/>
      <c r="T775" s="25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5" t="s">
        <v>176</v>
      </c>
      <c r="AU775" s="255" t="s">
        <v>88</v>
      </c>
      <c r="AV775" s="14" t="s">
        <v>83</v>
      </c>
      <c r="AW775" s="14" t="s">
        <v>37</v>
      </c>
      <c r="AX775" s="14" t="s">
        <v>76</v>
      </c>
      <c r="AY775" s="255" t="s">
        <v>164</v>
      </c>
    </row>
    <row r="776" s="13" customFormat="1">
      <c r="A776" s="13"/>
      <c r="B776" s="234"/>
      <c r="C776" s="235"/>
      <c r="D776" s="236" t="s">
        <v>176</v>
      </c>
      <c r="E776" s="237" t="s">
        <v>19</v>
      </c>
      <c r="F776" s="238" t="s">
        <v>1605</v>
      </c>
      <c r="G776" s="235"/>
      <c r="H776" s="239">
        <v>19.210000000000001</v>
      </c>
      <c r="I776" s="240"/>
      <c r="J776" s="235"/>
      <c r="K776" s="235"/>
      <c r="L776" s="241"/>
      <c r="M776" s="242"/>
      <c r="N776" s="243"/>
      <c r="O776" s="243"/>
      <c r="P776" s="243"/>
      <c r="Q776" s="243"/>
      <c r="R776" s="243"/>
      <c r="S776" s="243"/>
      <c r="T776" s="244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5" t="s">
        <v>176</v>
      </c>
      <c r="AU776" s="245" t="s">
        <v>88</v>
      </c>
      <c r="AV776" s="13" t="s">
        <v>88</v>
      </c>
      <c r="AW776" s="13" t="s">
        <v>37</v>
      </c>
      <c r="AX776" s="13" t="s">
        <v>76</v>
      </c>
      <c r="AY776" s="245" t="s">
        <v>164</v>
      </c>
    </row>
    <row r="777" s="13" customFormat="1">
      <c r="A777" s="13"/>
      <c r="B777" s="234"/>
      <c r="C777" s="235"/>
      <c r="D777" s="236" t="s">
        <v>176</v>
      </c>
      <c r="E777" s="237" t="s">
        <v>19</v>
      </c>
      <c r="F777" s="238" t="s">
        <v>1606</v>
      </c>
      <c r="G777" s="235"/>
      <c r="H777" s="239">
        <v>43.619999999999997</v>
      </c>
      <c r="I777" s="240"/>
      <c r="J777" s="235"/>
      <c r="K777" s="235"/>
      <c r="L777" s="241"/>
      <c r="M777" s="242"/>
      <c r="N777" s="243"/>
      <c r="O777" s="243"/>
      <c r="P777" s="243"/>
      <c r="Q777" s="243"/>
      <c r="R777" s="243"/>
      <c r="S777" s="243"/>
      <c r="T777" s="244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5" t="s">
        <v>176</v>
      </c>
      <c r="AU777" s="245" t="s">
        <v>88</v>
      </c>
      <c r="AV777" s="13" t="s">
        <v>88</v>
      </c>
      <c r="AW777" s="13" t="s">
        <v>37</v>
      </c>
      <c r="AX777" s="13" t="s">
        <v>76</v>
      </c>
      <c r="AY777" s="245" t="s">
        <v>164</v>
      </c>
    </row>
    <row r="778" s="13" customFormat="1">
      <c r="A778" s="13"/>
      <c r="B778" s="234"/>
      <c r="C778" s="235"/>
      <c r="D778" s="236" t="s">
        <v>176</v>
      </c>
      <c r="E778" s="237" t="s">
        <v>19</v>
      </c>
      <c r="F778" s="238" t="s">
        <v>1607</v>
      </c>
      <c r="G778" s="235"/>
      <c r="H778" s="239">
        <v>38.130000000000003</v>
      </c>
      <c r="I778" s="240"/>
      <c r="J778" s="235"/>
      <c r="K778" s="235"/>
      <c r="L778" s="241"/>
      <c r="M778" s="242"/>
      <c r="N778" s="243"/>
      <c r="O778" s="243"/>
      <c r="P778" s="243"/>
      <c r="Q778" s="243"/>
      <c r="R778" s="243"/>
      <c r="S778" s="243"/>
      <c r="T778" s="24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5" t="s">
        <v>176</v>
      </c>
      <c r="AU778" s="245" t="s">
        <v>88</v>
      </c>
      <c r="AV778" s="13" t="s">
        <v>88</v>
      </c>
      <c r="AW778" s="13" t="s">
        <v>37</v>
      </c>
      <c r="AX778" s="13" t="s">
        <v>76</v>
      </c>
      <c r="AY778" s="245" t="s">
        <v>164</v>
      </c>
    </row>
    <row r="779" s="15" customFormat="1">
      <c r="A779" s="15"/>
      <c r="B779" s="256"/>
      <c r="C779" s="257"/>
      <c r="D779" s="236" t="s">
        <v>176</v>
      </c>
      <c r="E779" s="258" t="s">
        <v>19</v>
      </c>
      <c r="F779" s="259" t="s">
        <v>185</v>
      </c>
      <c r="G779" s="257"/>
      <c r="H779" s="260">
        <v>100.95999999999999</v>
      </c>
      <c r="I779" s="261"/>
      <c r="J779" s="257"/>
      <c r="K779" s="257"/>
      <c r="L779" s="262"/>
      <c r="M779" s="263"/>
      <c r="N779" s="264"/>
      <c r="O779" s="264"/>
      <c r="P779" s="264"/>
      <c r="Q779" s="264"/>
      <c r="R779" s="264"/>
      <c r="S779" s="264"/>
      <c r="T779" s="26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66" t="s">
        <v>176</v>
      </c>
      <c r="AU779" s="266" t="s">
        <v>88</v>
      </c>
      <c r="AV779" s="15" t="s">
        <v>172</v>
      </c>
      <c r="AW779" s="15" t="s">
        <v>37</v>
      </c>
      <c r="AX779" s="15" t="s">
        <v>83</v>
      </c>
      <c r="AY779" s="266" t="s">
        <v>164</v>
      </c>
    </row>
    <row r="780" s="2" customFormat="1" ht="21.75" customHeight="1">
      <c r="A780" s="40"/>
      <c r="B780" s="41"/>
      <c r="C780" s="216" t="s">
        <v>868</v>
      </c>
      <c r="D780" s="216" t="s">
        <v>167</v>
      </c>
      <c r="E780" s="217" t="s">
        <v>749</v>
      </c>
      <c r="F780" s="218" t="s">
        <v>750</v>
      </c>
      <c r="G780" s="219" t="s">
        <v>170</v>
      </c>
      <c r="H780" s="220">
        <v>100.95999999999999</v>
      </c>
      <c r="I780" s="221"/>
      <c r="J780" s="222">
        <f>ROUND(I780*H780,2)</f>
        <v>0</v>
      </c>
      <c r="K780" s="218" t="s">
        <v>171</v>
      </c>
      <c r="L780" s="46"/>
      <c r="M780" s="223" t="s">
        <v>19</v>
      </c>
      <c r="N780" s="224" t="s">
        <v>48</v>
      </c>
      <c r="O780" s="86"/>
      <c r="P780" s="225">
        <f>O780*H780</f>
        <v>0</v>
      </c>
      <c r="Q780" s="225">
        <v>3.0000000000000001E-05</v>
      </c>
      <c r="R780" s="225">
        <f>Q780*H780</f>
        <v>0.0030287999999999999</v>
      </c>
      <c r="S780" s="225">
        <v>0</v>
      </c>
      <c r="T780" s="226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27" t="s">
        <v>311</v>
      </c>
      <c r="AT780" s="227" t="s">
        <v>167</v>
      </c>
      <c r="AU780" s="227" t="s">
        <v>88</v>
      </c>
      <c r="AY780" s="19" t="s">
        <v>164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9" t="s">
        <v>88</v>
      </c>
      <c r="BK780" s="228">
        <f>ROUND(I780*H780,2)</f>
        <v>0</v>
      </c>
      <c r="BL780" s="19" t="s">
        <v>311</v>
      </c>
      <c r="BM780" s="227" t="s">
        <v>1945</v>
      </c>
    </row>
    <row r="781" s="2" customFormat="1">
      <c r="A781" s="40"/>
      <c r="B781" s="41"/>
      <c r="C781" s="42"/>
      <c r="D781" s="229" t="s">
        <v>174</v>
      </c>
      <c r="E781" s="42"/>
      <c r="F781" s="230" t="s">
        <v>752</v>
      </c>
      <c r="G781" s="42"/>
      <c r="H781" s="42"/>
      <c r="I781" s="231"/>
      <c r="J781" s="42"/>
      <c r="K781" s="42"/>
      <c r="L781" s="46"/>
      <c r="M781" s="232"/>
      <c r="N781" s="233"/>
      <c r="O781" s="86"/>
      <c r="P781" s="86"/>
      <c r="Q781" s="86"/>
      <c r="R781" s="86"/>
      <c r="S781" s="86"/>
      <c r="T781" s="87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T781" s="19" t="s">
        <v>174</v>
      </c>
      <c r="AU781" s="19" t="s">
        <v>88</v>
      </c>
    </row>
    <row r="782" s="2" customFormat="1" ht="24.15" customHeight="1">
      <c r="A782" s="40"/>
      <c r="B782" s="41"/>
      <c r="C782" s="216" t="s">
        <v>873</v>
      </c>
      <c r="D782" s="216" t="s">
        <v>167</v>
      </c>
      <c r="E782" s="217" t="s">
        <v>754</v>
      </c>
      <c r="F782" s="218" t="s">
        <v>755</v>
      </c>
      <c r="G782" s="219" t="s">
        <v>170</v>
      </c>
      <c r="H782" s="220">
        <v>94.159999999999997</v>
      </c>
      <c r="I782" s="221"/>
      <c r="J782" s="222">
        <f>ROUND(I782*H782,2)</f>
        <v>0</v>
      </c>
      <c r="K782" s="218" t="s">
        <v>171</v>
      </c>
      <c r="L782" s="46"/>
      <c r="M782" s="223" t="s">
        <v>19</v>
      </c>
      <c r="N782" s="224" t="s">
        <v>48</v>
      </c>
      <c r="O782" s="86"/>
      <c r="P782" s="225">
        <f>O782*H782</f>
        <v>0</v>
      </c>
      <c r="Q782" s="225">
        <v>0</v>
      </c>
      <c r="R782" s="225">
        <f>Q782*H782</f>
        <v>0</v>
      </c>
      <c r="S782" s="225">
        <v>0.0025000000000000001</v>
      </c>
      <c r="T782" s="226">
        <f>S782*H782</f>
        <v>0.2354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27" t="s">
        <v>311</v>
      </c>
      <c r="AT782" s="227" t="s">
        <v>167</v>
      </c>
      <c r="AU782" s="227" t="s">
        <v>88</v>
      </c>
      <c r="AY782" s="19" t="s">
        <v>164</v>
      </c>
      <c r="BE782" s="228">
        <f>IF(N782="základní",J782,0)</f>
        <v>0</v>
      </c>
      <c r="BF782" s="228">
        <f>IF(N782="snížená",J782,0)</f>
        <v>0</v>
      </c>
      <c r="BG782" s="228">
        <f>IF(N782="zákl. přenesená",J782,0)</f>
        <v>0</v>
      </c>
      <c r="BH782" s="228">
        <f>IF(N782="sníž. přenesená",J782,0)</f>
        <v>0</v>
      </c>
      <c r="BI782" s="228">
        <f>IF(N782="nulová",J782,0)</f>
        <v>0</v>
      </c>
      <c r="BJ782" s="19" t="s">
        <v>88</v>
      </c>
      <c r="BK782" s="228">
        <f>ROUND(I782*H782,2)</f>
        <v>0</v>
      </c>
      <c r="BL782" s="19" t="s">
        <v>311</v>
      </c>
      <c r="BM782" s="227" t="s">
        <v>1946</v>
      </c>
    </row>
    <row r="783" s="2" customFormat="1">
      <c r="A783" s="40"/>
      <c r="B783" s="41"/>
      <c r="C783" s="42"/>
      <c r="D783" s="229" t="s">
        <v>174</v>
      </c>
      <c r="E783" s="42"/>
      <c r="F783" s="230" t="s">
        <v>757</v>
      </c>
      <c r="G783" s="42"/>
      <c r="H783" s="42"/>
      <c r="I783" s="231"/>
      <c r="J783" s="42"/>
      <c r="K783" s="42"/>
      <c r="L783" s="46"/>
      <c r="M783" s="232"/>
      <c r="N783" s="233"/>
      <c r="O783" s="86"/>
      <c r="P783" s="86"/>
      <c r="Q783" s="86"/>
      <c r="R783" s="86"/>
      <c r="S783" s="86"/>
      <c r="T783" s="87"/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T783" s="19" t="s">
        <v>174</v>
      </c>
      <c r="AU783" s="19" t="s">
        <v>88</v>
      </c>
    </row>
    <row r="784" s="13" customFormat="1">
      <c r="A784" s="13"/>
      <c r="B784" s="234"/>
      <c r="C784" s="235"/>
      <c r="D784" s="236" t="s">
        <v>176</v>
      </c>
      <c r="E784" s="237" t="s">
        <v>19</v>
      </c>
      <c r="F784" s="238" t="s">
        <v>1660</v>
      </c>
      <c r="G784" s="235"/>
      <c r="H784" s="239">
        <v>19.350000000000001</v>
      </c>
      <c r="I784" s="240"/>
      <c r="J784" s="235"/>
      <c r="K784" s="235"/>
      <c r="L784" s="241"/>
      <c r="M784" s="242"/>
      <c r="N784" s="243"/>
      <c r="O784" s="243"/>
      <c r="P784" s="243"/>
      <c r="Q784" s="243"/>
      <c r="R784" s="243"/>
      <c r="S784" s="243"/>
      <c r="T784" s="244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5" t="s">
        <v>176</v>
      </c>
      <c r="AU784" s="245" t="s">
        <v>88</v>
      </c>
      <c r="AV784" s="13" t="s">
        <v>88</v>
      </c>
      <c r="AW784" s="13" t="s">
        <v>37</v>
      </c>
      <c r="AX784" s="13" t="s">
        <v>76</v>
      </c>
      <c r="AY784" s="245" t="s">
        <v>164</v>
      </c>
    </row>
    <row r="785" s="13" customFormat="1">
      <c r="A785" s="13"/>
      <c r="B785" s="234"/>
      <c r="C785" s="235"/>
      <c r="D785" s="236" t="s">
        <v>176</v>
      </c>
      <c r="E785" s="237" t="s">
        <v>19</v>
      </c>
      <c r="F785" s="238" t="s">
        <v>1947</v>
      </c>
      <c r="G785" s="235"/>
      <c r="H785" s="239">
        <v>22.640000000000001</v>
      </c>
      <c r="I785" s="240"/>
      <c r="J785" s="235"/>
      <c r="K785" s="235"/>
      <c r="L785" s="241"/>
      <c r="M785" s="242"/>
      <c r="N785" s="243"/>
      <c r="O785" s="243"/>
      <c r="P785" s="243"/>
      <c r="Q785" s="243"/>
      <c r="R785" s="243"/>
      <c r="S785" s="243"/>
      <c r="T785" s="244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5" t="s">
        <v>176</v>
      </c>
      <c r="AU785" s="245" t="s">
        <v>88</v>
      </c>
      <c r="AV785" s="13" t="s">
        <v>88</v>
      </c>
      <c r="AW785" s="13" t="s">
        <v>37</v>
      </c>
      <c r="AX785" s="13" t="s">
        <v>76</v>
      </c>
      <c r="AY785" s="245" t="s">
        <v>164</v>
      </c>
    </row>
    <row r="786" s="13" customFormat="1">
      <c r="A786" s="13"/>
      <c r="B786" s="234"/>
      <c r="C786" s="235"/>
      <c r="D786" s="236" t="s">
        <v>176</v>
      </c>
      <c r="E786" s="237" t="s">
        <v>19</v>
      </c>
      <c r="F786" s="238" t="s">
        <v>1665</v>
      </c>
      <c r="G786" s="235"/>
      <c r="H786" s="239">
        <v>10.99</v>
      </c>
      <c r="I786" s="240"/>
      <c r="J786" s="235"/>
      <c r="K786" s="235"/>
      <c r="L786" s="241"/>
      <c r="M786" s="242"/>
      <c r="N786" s="243"/>
      <c r="O786" s="243"/>
      <c r="P786" s="243"/>
      <c r="Q786" s="243"/>
      <c r="R786" s="243"/>
      <c r="S786" s="243"/>
      <c r="T786" s="244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5" t="s">
        <v>176</v>
      </c>
      <c r="AU786" s="245" t="s">
        <v>88</v>
      </c>
      <c r="AV786" s="13" t="s">
        <v>88</v>
      </c>
      <c r="AW786" s="13" t="s">
        <v>37</v>
      </c>
      <c r="AX786" s="13" t="s">
        <v>76</v>
      </c>
      <c r="AY786" s="245" t="s">
        <v>164</v>
      </c>
    </row>
    <row r="787" s="13" customFormat="1">
      <c r="A787" s="13"/>
      <c r="B787" s="234"/>
      <c r="C787" s="235"/>
      <c r="D787" s="236" t="s">
        <v>176</v>
      </c>
      <c r="E787" s="237" t="s">
        <v>19</v>
      </c>
      <c r="F787" s="238" t="s">
        <v>1948</v>
      </c>
      <c r="G787" s="235"/>
      <c r="H787" s="239">
        <v>2.8799999999999999</v>
      </c>
      <c r="I787" s="240"/>
      <c r="J787" s="235"/>
      <c r="K787" s="235"/>
      <c r="L787" s="241"/>
      <c r="M787" s="242"/>
      <c r="N787" s="243"/>
      <c r="O787" s="243"/>
      <c r="P787" s="243"/>
      <c r="Q787" s="243"/>
      <c r="R787" s="243"/>
      <c r="S787" s="243"/>
      <c r="T787" s="244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5" t="s">
        <v>176</v>
      </c>
      <c r="AU787" s="245" t="s">
        <v>88</v>
      </c>
      <c r="AV787" s="13" t="s">
        <v>88</v>
      </c>
      <c r="AW787" s="13" t="s">
        <v>37</v>
      </c>
      <c r="AX787" s="13" t="s">
        <v>76</v>
      </c>
      <c r="AY787" s="245" t="s">
        <v>164</v>
      </c>
    </row>
    <row r="788" s="13" customFormat="1">
      <c r="A788" s="13"/>
      <c r="B788" s="234"/>
      <c r="C788" s="235"/>
      <c r="D788" s="236" t="s">
        <v>176</v>
      </c>
      <c r="E788" s="237" t="s">
        <v>19</v>
      </c>
      <c r="F788" s="238" t="s">
        <v>1949</v>
      </c>
      <c r="G788" s="235"/>
      <c r="H788" s="239">
        <v>13.94</v>
      </c>
      <c r="I788" s="240"/>
      <c r="J788" s="235"/>
      <c r="K788" s="235"/>
      <c r="L788" s="241"/>
      <c r="M788" s="242"/>
      <c r="N788" s="243"/>
      <c r="O788" s="243"/>
      <c r="P788" s="243"/>
      <c r="Q788" s="243"/>
      <c r="R788" s="243"/>
      <c r="S788" s="243"/>
      <c r="T788" s="24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5" t="s">
        <v>176</v>
      </c>
      <c r="AU788" s="245" t="s">
        <v>88</v>
      </c>
      <c r="AV788" s="13" t="s">
        <v>88</v>
      </c>
      <c r="AW788" s="13" t="s">
        <v>37</v>
      </c>
      <c r="AX788" s="13" t="s">
        <v>76</v>
      </c>
      <c r="AY788" s="245" t="s">
        <v>164</v>
      </c>
    </row>
    <row r="789" s="13" customFormat="1">
      <c r="A789" s="13"/>
      <c r="B789" s="234"/>
      <c r="C789" s="235"/>
      <c r="D789" s="236" t="s">
        <v>176</v>
      </c>
      <c r="E789" s="237" t="s">
        <v>19</v>
      </c>
      <c r="F789" s="238" t="s">
        <v>1950</v>
      </c>
      <c r="G789" s="235"/>
      <c r="H789" s="239">
        <v>14.550000000000001</v>
      </c>
      <c r="I789" s="240"/>
      <c r="J789" s="235"/>
      <c r="K789" s="235"/>
      <c r="L789" s="241"/>
      <c r="M789" s="242"/>
      <c r="N789" s="243"/>
      <c r="O789" s="243"/>
      <c r="P789" s="243"/>
      <c r="Q789" s="243"/>
      <c r="R789" s="243"/>
      <c r="S789" s="243"/>
      <c r="T789" s="244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5" t="s">
        <v>176</v>
      </c>
      <c r="AU789" s="245" t="s">
        <v>88</v>
      </c>
      <c r="AV789" s="13" t="s">
        <v>88</v>
      </c>
      <c r="AW789" s="13" t="s">
        <v>37</v>
      </c>
      <c r="AX789" s="13" t="s">
        <v>76</v>
      </c>
      <c r="AY789" s="245" t="s">
        <v>164</v>
      </c>
    </row>
    <row r="790" s="13" customFormat="1">
      <c r="A790" s="13"/>
      <c r="B790" s="234"/>
      <c r="C790" s="235"/>
      <c r="D790" s="236" t="s">
        <v>176</v>
      </c>
      <c r="E790" s="237" t="s">
        <v>19</v>
      </c>
      <c r="F790" s="238" t="s">
        <v>1951</v>
      </c>
      <c r="G790" s="235"/>
      <c r="H790" s="239">
        <v>9.8100000000000005</v>
      </c>
      <c r="I790" s="240"/>
      <c r="J790" s="235"/>
      <c r="K790" s="235"/>
      <c r="L790" s="241"/>
      <c r="M790" s="242"/>
      <c r="N790" s="243"/>
      <c r="O790" s="243"/>
      <c r="P790" s="243"/>
      <c r="Q790" s="243"/>
      <c r="R790" s="243"/>
      <c r="S790" s="243"/>
      <c r="T790" s="24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5" t="s">
        <v>176</v>
      </c>
      <c r="AU790" s="245" t="s">
        <v>88</v>
      </c>
      <c r="AV790" s="13" t="s">
        <v>88</v>
      </c>
      <c r="AW790" s="13" t="s">
        <v>37</v>
      </c>
      <c r="AX790" s="13" t="s">
        <v>76</v>
      </c>
      <c r="AY790" s="245" t="s">
        <v>164</v>
      </c>
    </row>
    <row r="791" s="15" customFormat="1">
      <c r="A791" s="15"/>
      <c r="B791" s="256"/>
      <c r="C791" s="257"/>
      <c r="D791" s="236" t="s">
        <v>176</v>
      </c>
      <c r="E791" s="258" t="s">
        <v>19</v>
      </c>
      <c r="F791" s="259" t="s">
        <v>185</v>
      </c>
      <c r="G791" s="257"/>
      <c r="H791" s="260">
        <v>94.159999999999997</v>
      </c>
      <c r="I791" s="261"/>
      <c r="J791" s="257"/>
      <c r="K791" s="257"/>
      <c r="L791" s="262"/>
      <c r="M791" s="263"/>
      <c r="N791" s="264"/>
      <c r="O791" s="264"/>
      <c r="P791" s="264"/>
      <c r="Q791" s="264"/>
      <c r="R791" s="264"/>
      <c r="S791" s="264"/>
      <c r="T791" s="26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66" t="s">
        <v>176</v>
      </c>
      <c r="AU791" s="266" t="s">
        <v>88</v>
      </c>
      <c r="AV791" s="15" t="s">
        <v>172</v>
      </c>
      <c r="AW791" s="15" t="s">
        <v>37</v>
      </c>
      <c r="AX791" s="15" t="s">
        <v>83</v>
      </c>
      <c r="AY791" s="266" t="s">
        <v>164</v>
      </c>
    </row>
    <row r="792" s="2" customFormat="1" ht="24.15" customHeight="1">
      <c r="A792" s="40"/>
      <c r="B792" s="41"/>
      <c r="C792" s="216" t="s">
        <v>880</v>
      </c>
      <c r="D792" s="216" t="s">
        <v>167</v>
      </c>
      <c r="E792" s="217" t="s">
        <v>759</v>
      </c>
      <c r="F792" s="218" t="s">
        <v>760</v>
      </c>
      <c r="G792" s="219" t="s">
        <v>170</v>
      </c>
      <c r="H792" s="220">
        <v>100.95999999999999</v>
      </c>
      <c r="I792" s="221"/>
      <c r="J792" s="222">
        <f>ROUND(I792*H792,2)</f>
        <v>0</v>
      </c>
      <c r="K792" s="218" t="s">
        <v>171</v>
      </c>
      <c r="L792" s="46"/>
      <c r="M792" s="223" t="s">
        <v>19</v>
      </c>
      <c r="N792" s="224" t="s">
        <v>48</v>
      </c>
      <c r="O792" s="86"/>
      <c r="P792" s="225">
        <f>O792*H792</f>
        <v>0</v>
      </c>
      <c r="Q792" s="225">
        <v>0.00029999999999999997</v>
      </c>
      <c r="R792" s="225">
        <f>Q792*H792</f>
        <v>0.030287999999999995</v>
      </c>
      <c r="S792" s="225">
        <v>0</v>
      </c>
      <c r="T792" s="226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27" t="s">
        <v>311</v>
      </c>
      <c r="AT792" s="227" t="s">
        <v>167</v>
      </c>
      <c r="AU792" s="227" t="s">
        <v>88</v>
      </c>
      <c r="AY792" s="19" t="s">
        <v>164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19" t="s">
        <v>88</v>
      </c>
      <c r="BK792" s="228">
        <f>ROUND(I792*H792,2)</f>
        <v>0</v>
      </c>
      <c r="BL792" s="19" t="s">
        <v>311</v>
      </c>
      <c r="BM792" s="227" t="s">
        <v>1952</v>
      </c>
    </row>
    <row r="793" s="2" customFormat="1">
      <c r="A793" s="40"/>
      <c r="B793" s="41"/>
      <c r="C793" s="42"/>
      <c r="D793" s="229" t="s">
        <v>174</v>
      </c>
      <c r="E793" s="42"/>
      <c r="F793" s="230" t="s">
        <v>762</v>
      </c>
      <c r="G793" s="42"/>
      <c r="H793" s="42"/>
      <c r="I793" s="231"/>
      <c r="J793" s="42"/>
      <c r="K793" s="42"/>
      <c r="L793" s="46"/>
      <c r="M793" s="232"/>
      <c r="N793" s="233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174</v>
      </c>
      <c r="AU793" s="19" t="s">
        <v>88</v>
      </c>
    </row>
    <row r="794" s="14" customFormat="1">
      <c r="A794" s="14"/>
      <c r="B794" s="246"/>
      <c r="C794" s="247"/>
      <c r="D794" s="236" t="s">
        <v>176</v>
      </c>
      <c r="E794" s="248" t="s">
        <v>19</v>
      </c>
      <c r="F794" s="249" t="s">
        <v>1604</v>
      </c>
      <c r="G794" s="247"/>
      <c r="H794" s="248" t="s">
        <v>19</v>
      </c>
      <c r="I794" s="250"/>
      <c r="J794" s="247"/>
      <c r="K794" s="247"/>
      <c r="L794" s="251"/>
      <c r="M794" s="252"/>
      <c r="N794" s="253"/>
      <c r="O794" s="253"/>
      <c r="P794" s="253"/>
      <c r="Q794" s="253"/>
      <c r="R794" s="253"/>
      <c r="S794" s="253"/>
      <c r="T794" s="25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5" t="s">
        <v>176</v>
      </c>
      <c r="AU794" s="255" t="s">
        <v>88</v>
      </c>
      <c r="AV794" s="14" t="s">
        <v>83</v>
      </c>
      <c r="AW794" s="14" t="s">
        <v>37</v>
      </c>
      <c r="AX794" s="14" t="s">
        <v>76</v>
      </c>
      <c r="AY794" s="255" t="s">
        <v>164</v>
      </c>
    </row>
    <row r="795" s="13" customFormat="1">
      <c r="A795" s="13"/>
      <c r="B795" s="234"/>
      <c r="C795" s="235"/>
      <c r="D795" s="236" t="s">
        <v>176</v>
      </c>
      <c r="E795" s="237" t="s">
        <v>19</v>
      </c>
      <c r="F795" s="238" t="s">
        <v>1605</v>
      </c>
      <c r="G795" s="235"/>
      <c r="H795" s="239">
        <v>19.210000000000001</v>
      </c>
      <c r="I795" s="240"/>
      <c r="J795" s="235"/>
      <c r="K795" s="235"/>
      <c r="L795" s="241"/>
      <c r="M795" s="242"/>
      <c r="N795" s="243"/>
      <c r="O795" s="243"/>
      <c r="P795" s="243"/>
      <c r="Q795" s="243"/>
      <c r="R795" s="243"/>
      <c r="S795" s="243"/>
      <c r="T795" s="244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5" t="s">
        <v>176</v>
      </c>
      <c r="AU795" s="245" t="s">
        <v>88</v>
      </c>
      <c r="AV795" s="13" t="s">
        <v>88</v>
      </c>
      <c r="AW795" s="13" t="s">
        <v>37</v>
      </c>
      <c r="AX795" s="13" t="s">
        <v>76</v>
      </c>
      <c r="AY795" s="245" t="s">
        <v>164</v>
      </c>
    </row>
    <row r="796" s="13" customFormat="1">
      <c r="A796" s="13"/>
      <c r="B796" s="234"/>
      <c r="C796" s="235"/>
      <c r="D796" s="236" t="s">
        <v>176</v>
      </c>
      <c r="E796" s="237" t="s">
        <v>19</v>
      </c>
      <c r="F796" s="238" t="s">
        <v>1606</v>
      </c>
      <c r="G796" s="235"/>
      <c r="H796" s="239">
        <v>43.619999999999997</v>
      </c>
      <c r="I796" s="240"/>
      <c r="J796" s="235"/>
      <c r="K796" s="235"/>
      <c r="L796" s="241"/>
      <c r="M796" s="242"/>
      <c r="N796" s="243"/>
      <c r="O796" s="243"/>
      <c r="P796" s="243"/>
      <c r="Q796" s="243"/>
      <c r="R796" s="243"/>
      <c r="S796" s="243"/>
      <c r="T796" s="244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5" t="s">
        <v>176</v>
      </c>
      <c r="AU796" s="245" t="s">
        <v>88</v>
      </c>
      <c r="AV796" s="13" t="s">
        <v>88</v>
      </c>
      <c r="AW796" s="13" t="s">
        <v>37</v>
      </c>
      <c r="AX796" s="13" t="s">
        <v>76</v>
      </c>
      <c r="AY796" s="245" t="s">
        <v>164</v>
      </c>
    </row>
    <row r="797" s="13" customFormat="1">
      <c r="A797" s="13"/>
      <c r="B797" s="234"/>
      <c r="C797" s="235"/>
      <c r="D797" s="236" t="s">
        <v>176</v>
      </c>
      <c r="E797" s="237" t="s">
        <v>19</v>
      </c>
      <c r="F797" s="238" t="s">
        <v>1607</v>
      </c>
      <c r="G797" s="235"/>
      <c r="H797" s="239">
        <v>38.130000000000003</v>
      </c>
      <c r="I797" s="240"/>
      <c r="J797" s="235"/>
      <c r="K797" s="235"/>
      <c r="L797" s="241"/>
      <c r="M797" s="242"/>
      <c r="N797" s="243"/>
      <c r="O797" s="243"/>
      <c r="P797" s="243"/>
      <c r="Q797" s="243"/>
      <c r="R797" s="243"/>
      <c r="S797" s="243"/>
      <c r="T797" s="24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5" t="s">
        <v>176</v>
      </c>
      <c r="AU797" s="245" t="s">
        <v>88</v>
      </c>
      <c r="AV797" s="13" t="s">
        <v>88</v>
      </c>
      <c r="AW797" s="13" t="s">
        <v>37</v>
      </c>
      <c r="AX797" s="13" t="s">
        <v>76</v>
      </c>
      <c r="AY797" s="245" t="s">
        <v>164</v>
      </c>
    </row>
    <row r="798" s="15" customFormat="1">
      <c r="A798" s="15"/>
      <c r="B798" s="256"/>
      <c r="C798" s="257"/>
      <c r="D798" s="236" t="s">
        <v>176</v>
      </c>
      <c r="E798" s="258" t="s">
        <v>19</v>
      </c>
      <c r="F798" s="259" t="s">
        <v>185</v>
      </c>
      <c r="G798" s="257"/>
      <c r="H798" s="260">
        <v>100.95999999999999</v>
      </c>
      <c r="I798" s="261"/>
      <c r="J798" s="257"/>
      <c r="K798" s="257"/>
      <c r="L798" s="262"/>
      <c r="M798" s="263"/>
      <c r="N798" s="264"/>
      <c r="O798" s="264"/>
      <c r="P798" s="264"/>
      <c r="Q798" s="264"/>
      <c r="R798" s="264"/>
      <c r="S798" s="264"/>
      <c r="T798" s="26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6" t="s">
        <v>176</v>
      </c>
      <c r="AU798" s="266" t="s">
        <v>88</v>
      </c>
      <c r="AV798" s="15" t="s">
        <v>172</v>
      </c>
      <c r="AW798" s="15" t="s">
        <v>37</v>
      </c>
      <c r="AX798" s="15" t="s">
        <v>83</v>
      </c>
      <c r="AY798" s="266" t="s">
        <v>164</v>
      </c>
    </row>
    <row r="799" s="2" customFormat="1" ht="37.8" customHeight="1">
      <c r="A799" s="40"/>
      <c r="B799" s="41"/>
      <c r="C799" s="278" t="s">
        <v>884</v>
      </c>
      <c r="D799" s="278" t="s">
        <v>250</v>
      </c>
      <c r="E799" s="279" t="s">
        <v>763</v>
      </c>
      <c r="F799" s="280" t="s">
        <v>764</v>
      </c>
      <c r="G799" s="281" t="s">
        <v>170</v>
      </c>
      <c r="H799" s="282">
        <v>111.056</v>
      </c>
      <c r="I799" s="283"/>
      <c r="J799" s="284">
        <f>ROUND(I799*H799,2)</f>
        <v>0</v>
      </c>
      <c r="K799" s="280" t="s">
        <v>171</v>
      </c>
      <c r="L799" s="285"/>
      <c r="M799" s="286" t="s">
        <v>19</v>
      </c>
      <c r="N799" s="287" t="s">
        <v>48</v>
      </c>
      <c r="O799" s="86"/>
      <c r="P799" s="225">
        <f>O799*H799</f>
        <v>0</v>
      </c>
      <c r="Q799" s="225">
        <v>0.0027499999999999998</v>
      </c>
      <c r="R799" s="225">
        <f>Q799*H799</f>
        <v>0.30540399999999995</v>
      </c>
      <c r="S799" s="225">
        <v>0</v>
      </c>
      <c r="T799" s="226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27" t="s">
        <v>397</v>
      </c>
      <c r="AT799" s="227" t="s">
        <v>250</v>
      </c>
      <c r="AU799" s="227" t="s">
        <v>88</v>
      </c>
      <c r="AY799" s="19" t="s">
        <v>164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9" t="s">
        <v>88</v>
      </c>
      <c r="BK799" s="228">
        <f>ROUND(I799*H799,2)</f>
        <v>0</v>
      </c>
      <c r="BL799" s="19" t="s">
        <v>311</v>
      </c>
      <c r="BM799" s="227" t="s">
        <v>1953</v>
      </c>
    </row>
    <row r="800" s="2" customFormat="1">
      <c r="A800" s="40"/>
      <c r="B800" s="41"/>
      <c r="C800" s="42"/>
      <c r="D800" s="229" t="s">
        <v>174</v>
      </c>
      <c r="E800" s="42"/>
      <c r="F800" s="230" t="s">
        <v>766</v>
      </c>
      <c r="G800" s="42"/>
      <c r="H800" s="42"/>
      <c r="I800" s="231"/>
      <c r="J800" s="42"/>
      <c r="K800" s="42"/>
      <c r="L800" s="46"/>
      <c r="M800" s="232"/>
      <c r="N800" s="233"/>
      <c r="O800" s="86"/>
      <c r="P800" s="86"/>
      <c r="Q800" s="86"/>
      <c r="R800" s="86"/>
      <c r="S800" s="86"/>
      <c r="T800" s="87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T800" s="19" t="s">
        <v>174</v>
      </c>
      <c r="AU800" s="19" t="s">
        <v>88</v>
      </c>
    </row>
    <row r="801" s="13" customFormat="1">
      <c r="A801" s="13"/>
      <c r="B801" s="234"/>
      <c r="C801" s="235"/>
      <c r="D801" s="236" t="s">
        <v>176</v>
      </c>
      <c r="E801" s="235"/>
      <c r="F801" s="238" t="s">
        <v>1954</v>
      </c>
      <c r="G801" s="235"/>
      <c r="H801" s="239">
        <v>111.056</v>
      </c>
      <c r="I801" s="240"/>
      <c r="J801" s="235"/>
      <c r="K801" s="235"/>
      <c r="L801" s="241"/>
      <c r="M801" s="242"/>
      <c r="N801" s="243"/>
      <c r="O801" s="243"/>
      <c r="P801" s="243"/>
      <c r="Q801" s="243"/>
      <c r="R801" s="243"/>
      <c r="S801" s="243"/>
      <c r="T801" s="244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5" t="s">
        <v>176</v>
      </c>
      <c r="AU801" s="245" t="s">
        <v>88</v>
      </c>
      <c r="AV801" s="13" t="s">
        <v>88</v>
      </c>
      <c r="AW801" s="13" t="s">
        <v>4</v>
      </c>
      <c r="AX801" s="13" t="s">
        <v>83</v>
      </c>
      <c r="AY801" s="245" t="s">
        <v>164</v>
      </c>
    </row>
    <row r="802" s="2" customFormat="1" ht="16.5" customHeight="1">
      <c r="A802" s="40"/>
      <c r="B802" s="41"/>
      <c r="C802" s="216" t="s">
        <v>888</v>
      </c>
      <c r="D802" s="216" t="s">
        <v>167</v>
      </c>
      <c r="E802" s="217" t="s">
        <v>768</v>
      </c>
      <c r="F802" s="218" t="s">
        <v>769</v>
      </c>
      <c r="G802" s="219" t="s">
        <v>221</v>
      </c>
      <c r="H802" s="220">
        <v>70.140000000000001</v>
      </c>
      <c r="I802" s="221"/>
      <c r="J802" s="222">
        <f>ROUND(I802*H802,2)</f>
        <v>0</v>
      </c>
      <c r="K802" s="218" t="s">
        <v>171</v>
      </c>
      <c r="L802" s="46"/>
      <c r="M802" s="223" t="s">
        <v>19</v>
      </c>
      <c r="N802" s="224" t="s">
        <v>48</v>
      </c>
      <c r="O802" s="86"/>
      <c r="P802" s="225">
        <f>O802*H802</f>
        <v>0</v>
      </c>
      <c r="Q802" s="225">
        <v>1.0000000000000001E-05</v>
      </c>
      <c r="R802" s="225">
        <f>Q802*H802</f>
        <v>0.00070140000000000003</v>
      </c>
      <c r="S802" s="225">
        <v>0</v>
      </c>
      <c r="T802" s="226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27" t="s">
        <v>311</v>
      </c>
      <c r="AT802" s="227" t="s">
        <v>167</v>
      </c>
      <c r="AU802" s="227" t="s">
        <v>88</v>
      </c>
      <c r="AY802" s="19" t="s">
        <v>164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19" t="s">
        <v>88</v>
      </c>
      <c r="BK802" s="228">
        <f>ROUND(I802*H802,2)</f>
        <v>0</v>
      </c>
      <c r="BL802" s="19" t="s">
        <v>311</v>
      </c>
      <c r="BM802" s="227" t="s">
        <v>1955</v>
      </c>
    </row>
    <row r="803" s="2" customFormat="1">
      <c r="A803" s="40"/>
      <c r="B803" s="41"/>
      <c r="C803" s="42"/>
      <c r="D803" s="229" t="s">
        <v>174</v>
      </c>
      <c r="E803" s="42"/>
      <c r="F803" s="230" t="s">
        <v>771</v>
      </c>
      <c r="G803" s="42"/>
      <c r="H803" s="42"/>
      <c r="I803" s="231"/>
      <c r="J803" s="42"/>
      <c r="K803" s="42"/>
      <c r="L803" s="46"/>
      <c r="M803" s="232"/>
      <c r="N803" s="233"/>
      <c r="O803" s="86"/>
      <c r="P803" s="86"/>
      <c r="Q803" s="86"/>
      <c r="R803" s="86"/>
      <c r="S803" s="86"/>
      <c r="T803" s="87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T803" s="19" t="s">
        <v>174</v>
      </c>
      <c r="AU803" s="19" t="s">
        <v>88</v>
      </c>
    </row>
    <row r="804" s="14" customFormat="1">
      <c r="A804" s="14"/>
      <c r="B804" s="246"/>
      <c r="C804" s="247"/>
      <c r="D804" s="236" t="s">
        <v>176</v>
      </c>
      <c r="E804" s="248" t="s">
        <v>19</v>
      </c>
      <c r="F804" s="249" t="s">
        <v>1604</v>
      </c>
      <c r="G804" s="247"/>
      <c r="H804" s="248" t="s">
        <v>19</v>
      </c>
      <c r="I804" s="250"/>
      <c r="J804" s="247"/>
      <c r="K804" s="247"/>
      <c r="L804" s="251"/>
      <c r="M804" s="252"/>
      <c r="N804" s="253"/>
      <c r="O804" s="253"/>
      <c r="P804" s="253"/>
      <c r="Q804" s="253"/>
      <c r="R804" s="253"/>
      <c r="S804" s="253"/>
      <c r="T804" s="25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5" t="s">
        <v>176</v>
      </c>
      <c r="AU804" s="255" t="s">
        <v>88</v>
      </c>
      <c r="AV804" s="14" t="s">
        <v>83</v>
      </c>
      <c r="AW804" s="14" t="s">
        <v>37</v>
      </c>
      <c r="AX804" s="14" t="s">
        <v>76</v>
      </c>
      <c r="AY804" s="255" t="s">
        <v>164</v>
      </c>
    </row>
    <row r="805" s="13" customFormat="1">
      <c r="A805" s="13"/>
      <c r="B805" s="234"/>
      <c r="C805" s="235"/>
      <c r="D805" s="236" t="s">
        <v>176</v>
      </c>
      <c r="E805" s="237" t="s">
        <v>19</v>
      </c>
      <c r="F805" s="238" t="s">
        <v>1956</v>
      </c>
      <c r="G805" s="235"/>
      <c r="H805" s="239">
        <v>17.039999999999999</v>
      </c>
      <c r="I805" s="240"/>
      <c r="J805" s="235"/>
      <c r="K805" s="235"/>
      <c r="L805" s="241"/>
      <c r="M805" s="242"/>
      <c r="N805" s="243"/>
      <c r="O805" s="243"/>
      <c r="P805" s="243"/>
      <c r="Q805" s="243"/>
      <c r="R805" s="243"/>
      <c r="S805" s="243"/>
      <c r="T805" s="244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5" t="s">
        <v>176</v>
      </c>
      <c r="AU805" s="245" t="s">
        <v>88</v>
      </c>
      <c r="AV805" s="13" t="s">
        <v>88</v>
      </c>
      <c r="AW805" s="13" t="s">
        <v>37</v>
      </c>
      <c r="AX805" s="13" t="s">
        <v>76</v>
      </c>
      <c r="AY805" s="245" t="s">
        <v>164</v>
      </c>
    </row>
    <row r="806" s="13" customFormat="1">
      <c r="A806" s="13"/>
      <c r="B806" s="234"/>
      <c r="C806" s="235"/>
      <c r="D806" s="236" t="s">
        <v>176</v>
      </c>
      <c r="E806" s="237" t="s">
        <v>19</v>
      </c>
      <c r="F806" s="238" t="s">
        <v>1957</v>
      </c>
      <c r="G806" s="235"/>
      <c r="H806" s="239">
        <v>30.129999999999999</v>
      </c>
      <c r="I806" s="240"/>
      <c r="J806" s="235"/>
      <c r="K806" s="235"/>
      <c r="L806" s="241"/>
      <c r="M806" s="242"/>
      <c r="N806" s="243"/>
      <c r="O806" s="243"/>
      <c r="P806" s="243"/>
      <c r="Q806" s="243"/>
      <c r="R806" s="243"/>
      <c r="S806" s="243"/>
      <c r="T806" s="24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5" t="s">
        <v>176</v>
      </c>
      <c r="AU806" s="245" t="s">
        <v>88</v>
      </c>
      <c r="AV806" s="13" t="s">
        <v>88</v>
      </c>
      <c r="AW806" s="13" t="s">
        <v>37</v>
      </c>
      <c r="AX806" s="13" t="s">
        <v>76</v>
      </c>
      <c r="AY806" s="245" t="s">
        <v>164</v>
      </c>
    </row>
    <row r="807" s="13" customFormat="1">
      <c r="A807" s="13"/>
      <c r="B807" s="234"/>
      <c r="C807" s="235"/>
      <c r="D807" s="236" t="s">
        <v>176</v>
      </c>
      <c r="E807" s="237" t="s">
        <v>19</v>
      </c>
      <c r="F807" s="238" t="s">
        <v>1958</v>
      </c>
      <c r="G807" s="235"/>
      <c r="H807" s="239">
        <v>22.969999999999999</v>
      </c>
      <c r="I807" s="240"/>
      <c r="J807" s="235"/>
      <c r="K807" s="235"/>
      <c r="L807" s="241"/>
      <c r="M807" s="242"/>
      <c r="N807" s="243"/>
      <c r="O807" s="243"/>
      <c r="P807" s="243"/>
      <c r="Q807" s="243"/>
      <c r="R807" s="243"/>
      <c r="S807" s="243"/>
      <c r="T807" s="244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5" t="s">
        <v>176</v>
      </c>
      <c r="AU807" s="245" t="s">
        <v>88</v>
      </c>
      <c r="AV807" s="13" t="s">
        <v>88</v>
      </c>
      <c r="AW807" s="13" t="s">
        <v>37</v>
      </c>
      <c r="AX807" s="13" t="s">
        <v>76</v>
      </c>
      <c r="AY807" s="245" t="s">
        <v>164</v>
      </c>
    </row>
    <row r="808" s="15" customFormat="1">
      <c r="A808" s="15"/>
      <c r="B808" s="256"/>
      <c r="C808" s="257"/>
      <c r="D808" s="236" t="s">
        <v>176</v>
      </c>
      <c r="E808" s="258" t="s">
        <v>19</v>
      </c>
      <c r="F808" s="259" t="s">
        <v>185</v>
      </c>
      <c r="G808" s="257"/>
      <c r="H808" s="260">
        <v>70.140000000000001</v>
      </c>
      <c r="I808" s="261"/>
      <c r="J808" s="257"/>
      <c r="K808" s="257"/>
      <c r="L808" s="262"/>
      <c r="M808" s="263"/>
      <c r="N808" s="264"/>
      <c r="O808" s="264"/>
      <c r="P808" s="264"/>
      <c r="Q808" s="264"/>
      <c r="R808" s="264"/>
      <c r="S808" s="264"/>
      <c r="T808" s="26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6" t="s">
        <v>176</v>
      </c>
      <c r="AU808" s="266" t="s">
        <v>88</v>
      </c>
      <c r="AV808" s="15" t="s">
        <v>172</v>
      </c>
      <c r="AW808" s="15" t="s">
        <v>37</v>
      </c>
      <c r="AX808" s="15" t="s">
        <v>83</v>
      </c>
      <c r="AY808" s="266" t="s">
        <v>164</v>
      </c>
    </row>
    <row r="809" s="2" customFormat="1" ht="16.5" customHeight="1">
      <c r="A809" s="40"/>
      <c r="B809" s="41"/>
      <c r="C809" s="278" t="s">
        <v>1959</v>
      </c>
      <c r="D809" s="278" t="s">
        <v>250</v>
      </c>
      <c r="E809" s="279" t="s">
        <v>775</v>
      </c>
      <c r="F809" s="280" t="s">
        <v>776</v>
      </c>
      <c r="G809" s="281" t="s">
        <v>221</v>
      </c>
      <c r="H809" s="282">
        <v>71.543000000000006</v>
      </c>
      <c r="I809" s="283"/>
      <c r="J809" s="284">
        <f>ROUND(I809*H809,2)</f>
        <v>0</v>
      </c>
      <c r="K809" s="280" t="s">
        <v>171</v>
      </c>
      <c r="L809" s="285"/>
      <c r="M809" s="286" t="s">
        <v>19</v>
      </c>
      <c r="N809" s="287" t="s">
        <v>48</v>
      </c>
      <c r="O809" s="86"/>
      <c r="P809" s="225">
        <f>O809*H809</f>
        <v>0</v>
      </c>
      <c r="Q809" s="225">
        <v>0.00035</v>
      </c>
      <c r="R809" s="225">
        <f>Q809*H809</f>
        <v>0.025040050000000001</v>
      </c>
      <c r="S809" s="225">
        <v>0</v>
      </c>
      <c r="T809" s="226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27" t="s">
        <v>397</v>
      </c>
      <c r="AT809" s="227" t="s">
        <v>250</v>
      </c>
      <c r="AU809" s="227" t="s">
        <v>88</v>
      </c>
      <c r="AY809" s="19" t="s">
        <v>164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19" t="s">
        <v>88</v>
      </c>
      <c r="BK809" s="228">
        <f>ROUND(I809*H809,2)</f>
        <v>0</v>
      </c>
      <c r="BL809" s="19" t="s">
        <v>311</v>
      </c>
      <c r="BM809" s="227" t="s">
        <v>1960</v>
      </c>
    </row>
    <row r="810" s="2" customFormat="1">
      <c r="A810" s="40"/>
      <c r="B810" s="41"/>
      <c r="C810" s="42"/>
      <c r="D810" s="229" t="s">
        <v>174</v>
      </c>
      <c r="E810" s="42"/>
      <c r="F810" s="230" t="s">
        <v>778</v>
      </c>
      <c r="G810" s="42"/>
      <c r="H810" s="42"/>
      <c r="I810" s="231"/>
      <c r="J810" s="42"/>
      <c r="K810" s="42"/>
      <c r="L810" s="46"/>
      <c r="M810" s="232"/>
      <c r="N810" s="233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174</v>
      </c>
      <c r="AU810" s="19" t="s">
        <v>88</v>
      </c>
    </row>
    <row r="811" s="13" customFormat="1">
      <c r="A811" s="13"/>
      <c r="B811" s="234"/>
      <c r="C811" s="235"/>
      <c r="D811" s="236" t="s">
        <v>176</v>
      </c>
      <c r="E811" s="235"/>
      <c r="F811" s="238" t="s">
        <v>1961</v>
      </c>
      <c r="G811" s="235"/>
      <c r="H811" s="239">
        <v>71.543000000000006</v>
      </c>
      <c r="I811" s="240"/>
      <c r="J811" s="235"/>
      <c r="K811" s="235"/>
      <c r="L811" s="241"/>
      <c r="M811" s="242"/>
      <c r="N811" s="243"/>
      <c r="O811" s="243"/>
      <c r="P811" s="243"/>
      <c r="Q811" s="243"/>
      <c r="R811" s="243"/>
      <c r="S811" s="243"/>
      <c r="T811" s="244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5" t="s">
        <v>176</v>
      </c>
      <c r="AU811" s="245" t="s">
        <v>88</v>
      </c>
      <c r="AV811" s="13" t="s">
        <v>88</v>
      </c>
      <c r="AW811" s="13" t="s">
        <v>4</v>
      </c>
      <c r="AX811" s="13" t="s">
        <v>83</v>
      </c>
      <c r="AY811" s="245" t="s">
        <v>164</v>
      </c>
    </row>
    <row r="812" s="2" customFormat="1" ht="49.05" customHeight="1">
      <c r="A812" s="40"/>
      <c r="B812" s="41"/>
      <c r="C812" s="216" t="s">
        <v>1962</v>
      </c>
      <c r="D812" s="216" t="s">
        <v>167</v>
      </c>
      <c r="E812" s="217" t="s">
        <v>781</v>
      </c>
      <c r="F812" s="218" t="s">
        <v>782</v>
      </c>
      <c r="G812" s="219" t="s">
        <v>349</v>
      </c>
      <c r="H812" s="220">
        <v>0.36399999999999999</v>
      </c>
      <c r="I812" s="221"/>
      <c r="J812" s="222">
        <f>ROUND(I812*H812,2)</f>
        <v>0</v>
      </c>
      <c r="K812" s="218" t="s">
        <v>171</v>
      </c>
      <c r="L812" s="46"/>
      <c r="M812" s="223" t="s">
        <v>19</v>
      </c>
      <c r="N812" s="224" t="s">
        <v>48</v>
      </c>
      <c r="O812" s="86"/>
      <c r="P812" s="225">
        <f>O812*H812</f>
        <v>0</v>
      </c>
      <c r="Q812" s="225">
        <v>0</v>
      </c>
      <c r="R812" s="225">
        <f>Q812*H812</f>
        <v>0</v>
      </c>
      <c r="S812" s="225">
        <v>0</v>
      </c>
      <c r="T812" s="226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27" t="s">
        <v>311</v>
      </c>
      <c r="AT812" s="227" t="s">
        <v>167</v>
      </c>
      <c r="AU812" s="227" t="s">
        <v>88</v>
      </c>
      <c r="AY812" s="19" t="s">
        <v>164</v>
      </c>
      <c r="BE812" s="228">
        <f>IF(N812="základní",J812,0)</f>
        <v>0</v>
      </c>
      <c r="BF812" s="228">
        <f>IF(N812="snížená",J812,0)</f>
        <v>0</v>
      </c>
      <c r="BG812" s="228">
        <f>IF(N812="zákl. přenesená",J812,0)</f>
        <v>0</v>
      </c>
      <c r="BH812" s="228">
        <f>IF(N812="sníž. přenesená",J812,0)</f>
        <v>0</v>
      </c>
      <c r="BI812" s="228">
        <f>IF(N812="nulová",J812,0)</f>
        <v>0</v>
      </c>
      <c r="BJ812" s="19" t="s">
        <v>88</v>
      </c>
      <c r="BK812" s="228">
        <f>ROUND(I812*H812,2)</f>
        <v>0</v>
      </c>
      <c r="BL812" s="19" t="s">
        <v>311</v>
      </c>
      <c r="BM812" s="227" t="s">
        <v>1963</v>
      </c>
    </row>
    <row r="813" s="2" customFormat="1">
      <c r="A813" s="40"/>
      <c r="B813" s="41"/>
      <c r="C813" s="42"/>
      <c r="D813" s="229" t="s">
        <v>174</v>
      </c>
      <c r="E813" s="42"/>
      <c r="F813" s="230" t="s">
        <v>784</v>
      </c>
      <c r="G813" s="42"/>
      <c r="H813" s="42"/>
      <c r="I813" s="231"/>
      <c r="J813" s="42"/>
      <c r="K813" s="42"/>
      <c r="L813" s="46"/>
      <c r="M813" s="232"/>
      <c r="N813" s="233"/>
      <c r="O813" s="86"/>
      <c r="P813" s="86"/>
      <c r="Q813" s="86"/>
      <c r="R813" s="86"/>
      <c r="S813" s="86"/>
      <c r="T813" s="87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T813" s="19" t="s">
        <v>174</v>
      </c>
      <c r="AU813" s="19" t="s">
        <v>88</v>
      </c>
    </row>
    <row r="814" s="2" customFormat="1" ht="49.05" customHeight="1">
      <c r="A814" s="40"/>
      <c r="B814" s="41"/>
      <c r="C814" s="216" t="s">
        <v>1964</v>
      </c>
      <c r="D814" s="216" t="s">
        <v>167</v>
      </c>
      <c r="E814" s="217" t="s">
        <v>786</v>
      </c>
      <c r="F814" s="218" t="s">
        <v>787</v>
      </c>
      <c r="G814" s="219" t="s">
        <v>349</v>
      </c>
      <c r="H814" s="220">
        <v>0.36399999999999999</v>
      </c>
      <c r="I814" s="221"/>
      <c r="J814" s="222">
        <f>ROUND(I814*H814,2)</f>
        <v>0</v>
      </c>
      <c r="K814" s="218" t="s">
        <v>171</v>
      </c>
      <c r="L814" s="46"/>
      <c r="M814" s="223" t="s">
        <v>19</v>
      </c>
      <c r="N814" s="224" t="s">
        <v>48</v>
      </c>
      <c r="O814" s="86"/>
      <c r="P814" s="225">
        <f>O814*H814</f>
        <v>0</v>
      </c>
      <c r="Q814" s="225">
        <v>0</v>
      </c>
      <c r="R814" s="225">
        <f>Q814*H814</f>
        <v>0</v>
      </c>
      <c r="S814" s="225">
        <v>0</v>
      </c>
      <c r="T814" s="226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27" t="s">
        <v>311</v>
      </c>
      <c r="AT814" s="227" t="s">
        <v>167</v>
      </c>
      <c r="AU814" s="227" t="s">
        <v>88</v>
      </c>
      <c r="AY814" s="19" t="s">
        <v>164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9" t="s">
        <v>88</v>
      </c>
      <c r="BK814" s="228">
        <f>ROUND(I814*H814,2)</f>
        <v>0</v>
      </c>
      <c r="BL814" s="19" t="s">
        <v>311</v>
      </c>
      <c r="BM814" s="227" t="s">
        <v>1965</v>
      </c>
    </row>
    <row r="815" s="2" customFormat="1">
      <c r="A815" s="40"/>
      <c r="B815" s="41"/>
      <c r="C815" s="42"/>
      <c r="D815" s="229" t="s">
        <v>174</v>
      </c>
      <c r="E815" s="42"/>
      <c r="F815" s="230" t="s">
        <v>789</v>
      </c>
      <c r="G815" s="42"/>
      <c r="H815" s="42"/>
      <c r="I815" s="231"/>
      <c r="J815" s="42"/>
      <c r="K815" s="42"/>
      <c r="L815" s="46"/>
      <c r="M815" s="232"/>
      <c r="N815" s="233"/>
      <c r="O815" s="86"/>
      <c r="P815" s="86"/>
      <c r="Q815" s="86"/>
      <c r="R815" s="86"/>
      <c r="S815" s="86"/>
      <c r="T815" s="87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9" t="s">
        <v>174</v>
      </c>
      <c r="AU815" s="19" t="s">
        <v>88</v>
      </c>
    </row>
    <row r="816" s="12" customFormat="1" ht="22.8" customHeight="1">
      <c r="A816" s="12"/>
      <c r="B816" s="200"/>
      <c r="C816" s="201"/>
      <c r="D816" s="202" t="s">
        <v>75</v>
      </c>
      <c r="E816" s="214" t="s">
        <v>790</v>
      </c>
      <c r="F816" s="214" t="s">
        <v>791</v>
      </c>
      <c r="G816" s="201"/>
      <c r="H816" s="201"/>
      <c r="I816" s="204"/>
      <c r="J816" s="215">
        <f>BK816</f>
        <v>0</v>
      </c>
      <c r="K816" s="201"/>
      <c r="L816" s="206"/>
      <c r="M816" s="207"/>
      <c r="N816" s="208"/>
      <c r="O816" s="208"/>
      <c r="P816" s="209">
        <f>SUM(P817:P850)</f>
        <v>0</v>
      </c>
      <c r="Q816" s="208"/>
      <c r="R816" s="209">
        <f>SUM(R817:R850)</f>
        <v>0.60563879999999992</v>
      </c>
      <c r="S816" s="208"/>
      <c r="T816" s="210">
        <f>SUM(T817:T850)</f>
        <v>0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211" t="s">
        <v>88</v>
      </c>
      <c r="AT816" s="212" t="s">
        <v>75</v>
      </c>
      <c r="AU816" s="212" t="s">
        <v>83</v>
      </c>
      <c r="AY816" s="211" t="s">
        <v>164</v>
      </c>
      <c r="BK816" s="213">
        <f>SUM(BK817:BK850)</f>
        <v>0</v>
      </c>
    </row>
    <row r="817" s="2" customFormat="1" ht="24.15" customHeight="1">
      <c r="A817" s="40"/>
      <c r="B817" s="41"/>
      <c r="C817" s="216" t="s">
        <v>1966</v>
      </c>
      <c r="D817" s="216" t="s">
        <v>167</v>
      </c>
      <c r="E817" s="217" t="s">
        <v>793</v>
      </c>
      <c r="F817" s="218" t="s">
        <v>794</v>
      </c>
      <c r="G817" s="219" t="s">
        <v>170</v>
      </c>
      <c r="H817" s="220">
        <v>31.021999999999998</v>
      </c>
      <c r="I817" s="221"/>
      <c r="J817" s="222">
        <f>ROUND(I817*H817,2)</f>
        <v>0</v>
      </c>
      <c r="K817" s="218" t="s">
        <v>171</v>
      </c>
      <c r="L817" s="46"/>
      <c r="M817" s="223" t="s">
        <v>19</v>
      </c>
      <c r="N817" s="224" t="s">
        <v>48</v>
      </c>
      <c r="O817" s="86"/>
      <c r="P817" s="225">
        <f>O817*H817</f>
        <v>0</v>
      </c>
      <c r="Q817" s="225">
        <v>0</v>
      </c>
      <c r="R817" s="225">
        <f>Q817*H817</f>
        <v>0</v>
      </c>
      <c r="S817" s="225">
        <v>0</v>
      </c>
      <c r="T817" s="226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27" t="s">
        <v>311</v>
      </c>
      <c r="AT817" s="227" t="s">
        <v>167</v>
      </c>
      <c r="AU817" s="227" t="s">
        <v>88</v>
      </c>
      <c r="AY817" s="19" t="s">
        <v>164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19" t="s">
        <v>88</v>
      </c>
      <c r="BK817" s="228">
        <f>ROUND(I817*H817,2)</f>
        <v>0</v>
      </c>
      <c r="BL817" s="19" t="s">
        <v>311</v>
      </c>
      <c r="BM817" s="227" t="s">
        <v>1967</v>
      </c>
    </row>
    <row r="818" s="2" customFormat="1">
      <c r="A818" s="40"/>
      <c r="B818" s="41"/>
      <c r="C818" s="42"/>
      <c r="D818" s="229" t="s">
        <v>174</v>
      </c>
      <c r="E818" s="42"/>
      <c r="F818" s="230" t="s">
        <v>796</v>
      </c>
      <c r="G818" s="42"/>
      <c r="H818" s="42"/>
      <c r="I818" s="231"/>
      <c r="J818" s="42"/>
      <c r="K818" s="42"/>
      <c r="L818" s="46"/>
      <c r="M818" s="232"/>
      <c r="N818" s="233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174</v>
      </c>
      <c r="AU818" s="19" t="s">
        <v>88</v>
      </c>
    </row>
    <row r="819" s="13" customFormat="1">
      <c r="A819" s="13"/>
      <c r="B819" s="234"/>
      <c r="C819" s="235"/>
      <c r="D819" s="236" t="s">
        <v>176</v>
      </c>
      <c r="E819" s="237" t="s">
        <v>19</v>
      </c>
      <c r="F819" s="238" t="s">
        <v>1557</v>
      </c>
      <c r="G819" s="235"/>
      <c r="H819" s="239">
        <v>1.8</v>
      </c>
      <c r="I819" s="240"/>
      <c r="J819" s="235"/>
      <c r="K819" s="235"/>
      <c r="L819" s="241"/>
      <c r="M819" s="242"/>
      <c r="N819" s="243"/>
      <c r="O819" s="243"/>
      <c r="P819" s="243"/>
      <c r="Q819" s="243"/>
      <c r="R819" s="243"/>
      <c r="S819" s="243"/>
      <c r="T819" s="244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5" t="s">
        <v>176</v>
      </c>
      <c r="AU819" s="245" t="s">
        <v>88</v>
      </c>
      <c r="AV819" s="13" t="s">
        <v>88</v>
      </c>
      <c r="AW819" s="13" t="s">
        <v>37</v>
      </c>
      <c r="AX819" s="13" t="s">
        <v>76</v>
      </c>
      <c r="AY819" s="245" t="s">
        <v>164</v>
      </c>
    </row>
    <row r="820" s="13" customFormat="1">
      <c r="A820" s="13"/>
      <c r="B820" s="234"/>
      <c r="C820" s="235"/>
      <c r="D820" s="236" t="s">
        <v>176</v>
      </c>
      <c r="E820" s="237" t="s">
        <v>19</v>
      </c>
      <c r="F820" s="238" t="s">
        <v>1558</v>
      </c>
      <c r="G820" s="235"/>
      <c r="H820" s="239">
        <v>29.739999999999998</v>
      </c>
      <c r="I820" s="240"/>
      <c r="J820" s="235"/>
      <c r="K820" s="235"/>
      <c r="L820" s="241"/>
      <c r="M820" s="242"/>
      <c r="N820" s="243"/>
      <c r="O820" s="243"/>
      <c r="P820" s="243"/>
      <c r="Q820" s="243"/>
      <c r="R820" s="243"/>
      <c r="S820" s="243"/>
      <c r="T820" s="244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5" t="s">
        <v>176</v>
      </c>
      <c r="AU820" s="245" t="s">
        <v>88</v>
      </c>
      <c r="AV820" s="13" t="s">
        <v>88</v>
      </c>
      <c r="AW820" s="13" t="s">
        <v>37</v>
      </c>
      <c r="AX820" s="13" t="s">
        <v>76</v>
      </c>
      <c r="AY820" s="245" t="s">
        <v>164</v>
      </c>
    </row>
    <row r="821" s="13" customFormat="1">
      <c r="A821" s="13"/>
      <c r="B821" s="234"/>
      <c r="C821" s="235"/>
      <c r="D821" s="236" t="s">
        <v>176</v>
      </c>
      <c r="E821" s="237" t="s">
        <v>19</v>
      </c>
      <c r="F821" s="238" t="s">
        <v>1559</v>
      </c>
      <c r="G821" s="235"/>
      <c r="H821" s="239">
        <v>-0.51800000000000002</v>
      </c>
      <c r="I821" s="240"/>
      <c r="J821" s="235"/>
      <c r="K821" s="235"/>
      <c r="L821" s="241"/>
      <c r="M821" s="242"/>
      <c r="N821" s="243"/>
      <c r="O821" s="243"/>
      <c r="P821" s="243"/>
      <c r="Q821" s="243"/>
      <c r="R821" s="243"/>
      <c r="S821" s="243"/>
      <c r="T821" s="244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5" t="s">
        <v>176</v>
      </c>
      <c r="AU821" s="245" t="s">
        <v>88</v>
      </c>
      <c r="AV821" s="13" t="s">
        <v>88</v>
      </c>
      <c r="AW821" s="13" t="s">
        <v>37</v>
      </c>
      <c r="AX821" s="13" t="s">
        <v>76</v>
      </c>
      <c r="AY821" s="245" t="s">
        <v>164</v>
      </c>
    </row>
    <row r="822" s="15" customFormat="1">
      <c r="A822" s="15"/>
      <c r="B822" s="256"/>
      <c r="C822" s="257"/>
      <c r="D822" s="236" t="s">
        <v>176</v>
      </c>
      <c r="E822" s="258" t="s">
        <v>19</v>
      </c>
      <c r="F822" s="259" t="s">
        <v>185</v>
      </c>
      <c r="G822" s="257"/>
      <c r="H822" s="260">
        <v>31.021999999999998</v>
      </c>
      <c r="I822" s="261"/>
      <c r="J822" s="257"/>
      <c r="K822" s="257"/>
      <c r="L822" s="262"/>
      <c r="M822" s="263"/>
      <c r="N822" s="264"/>
      <c r="O822" s="264"/>
      <c r="P822" s="264"/>
      <c r="Q822" s="264"/>
      <c r="R822" s="264"/>
      <c r="S822" s="264"/>
      <c r="T822" s="26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6" t="s">
        <v>176</v>
      </c>
      <c r="AU822" s="266" t="s">
        <v>88</v>
      </c>
      <c r="AV822" s="15" t="s">
        <v>172</v>
      </c>
      <c r="AW822" s="15" t="s">
        <v>37</v>
      </c>
      <c r="AX822" s="15" t="s">
        <v>83</v>
      </c>
      <c r="AY822" s="266" t="s">
        <v>164</v>
      </c>
    </row>
    <row r="823" s="2" customFormat="1" ht="24.15" customHeight="1">
      <c r="A823" s="40"/>
      <c r="B823" s="41"/>
      <c r="C823" s="216" t="s">
        <v>1968</v>
      </c>
      <c r="D823" s="216" t="s">
        <v>167</v>
      </c>
      <c r="E823" s="217" t="s">
        <v>798</v>
      </c>
      <c r="F823" s="218" t="s">
        <v>799</v>
      </c>
      <c r="G823" s="219" t="s">
        <v>170</v>
      </c>
      <c r="H823" s="220">
        <v>31.021999999999998</v>
      </c>
      <c r="I823" s="221"/>
      <c r="J823" s="222">
        <f>ROUND(I823*H823,2)</f>
        <v>0</v>
      </c>
      <c r="K823" s="218" t="s">
        <v>171</v>
      </c>
      <c r="L823" s="46"/>
      <c r="M823" s="223" t="s">
        <v>19</v>
      </c>
      <c r="N823" s="224" t="s">
        <v>48</v>
      </c>
      <c r="O823" s="86"/>
      <c r="P823" s="225">
        <f>O823*H823</f>
        <v>0</v>
      </c>
      <c r="Q823" s="225">
        <v>0.00029999999999999997</v>
      </c>
      <c r="R823" s="225">
        <f>Q823*H823</f>
        <v>0.0093065999999999982</v>
      </c>
      <c r="S823" s="225">
        <v>0</v>
      </c>
      <c r="T823" s="226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27" t="s">
        <v>311</v>
      </c>
      <c r="AT823" s="227" t="s">
        <v>167</v>
      </c>
      <c r="AU823" s="227" t="s">
        <v>88</v>
      </c>
      <c r="AY823" s="19" t="s">
        <v>164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19" t="s">
        <v>88</v>
      </c>
      <c r="BK823" s="228">
        <f>ROUND(I823*H823,2)</f>
        <v>0</v>
      </c>
      <c r="BL823" s="19" t="s">
        <v>311</v>
      </c>
      <c r="BM823" s="227" t="s">
        <v>1969</v>
      </c>
    </row>
    <row r="824" s="2" customFormat="1">
      <c r="A824" s="40"/>
      <c r="B824" s="41"/>
      <c r="C824" s="42"/>
      <c r="D824" s="229" t="s">
        <v>174</v>
      </c>
      <c r="E824" s="42"/>
      <c r="F824" s="230" t="s">
        <v>801</v>
      </c>
      <c r="G824" s="42"/>
      <c r="H824" s="42"/>
      <c r="I824" s="231"/>
      <c r="J824" s="42"/>
      <c r="K824" s="42"/>
      <c r="L824" s="46"/>
      <c r="M824" s="232"/>
      <c r="N824" s="233"/>
      <c r="O824" s="86"/>
      <c r="P824" s="86"/>
      <c r="Q824" s="86"/>
      <c r="R824" s="86"/>
      <c r="S824" s="86"/>
      <c r="T824" s="87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T824" s="19" t="s">
        <v>174</v>
      </c>
      <c r="AU824" s="19" t="s">
        <v>88</v>
      </c>
    </row>
    <row r="825" s="2" customFormat="1" ht="24.15" customHeight="1">
      <c r="A825" s="40"/>
      <c r="B825" s="41"/>
      <c r="C825" s="216" t="s">
        <v>1970</v>
      </c>
      <c r="D825" s="216" t="s">
        <v>167</v>
      </c>
      <c r="E825" s="217" t="s">
        <v>803</v>
      </c>
      <c r="F825" s="218" t="s">
        <v>804</v>
      </c>
      <c r="G825" s="219" t="s">
        <v>170</v>
      </c>
      <c r="H825" s="220">
        <v>3.718</v>
      </c>
      <c r="I825" s="221"/>
      <c r="J825" s="222">
        <f>ROUND(I825*H825,2)</f>
        <v>0</v>
      </c>
      <c r="K825" s="218" t="s">
        <v>171</v>
      </c>
      <c r="L825" s="46"/>
      <c r="M825" s="223" t="s">
        <v>19</v>
      </c>
      <c r="N825" s="224" t="s">
        <v>48</v>
      </c>
      <c r="O825" s="86"/>
      <c r="P825" s="225">
        <f>O825*H825</f>
        <v>0</v>
      </c>
      <c r="Q825" s="225">
        <v>0.0015</v>
      </c>
      <c r="R825" s="225">
        <f>Q825*H825</f>
        <v>0.0055770000000000004</v>
      </c>
      <c r="S825" s="225">
        <v>0</v>
      </c>
      <c r="T825" s="226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27" t="s">
        <v>311</v>
      </c>
      <c r="AT825" s="227" t="s">
        <v>167</v>
      </c>
      <c r="AU825" s="227" t="s">
        <v>88</v>
      </c>
      <c r="AY825" s="19" t="s">
        <v>164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19" t="s">
        <v>88</v>
      </c>
      <c r="BK825" s="228">
        <f>ROUND(I825*H825,2)</f>
        <v>0</v>
      </c>
      <c r="BL825" s="19" t="s">
        <v>311</v>
      </c>
      <c r="BM825" s="227" t="s">
        <v>1971</v>
      </c>
    </row>
    <row r="826" s="2" customFormat="1">
      <c r="A826" s="40"/>
      <c r="B826" s="41"/>
      <c r="C826" s="42"/>
      <c r="D826" s="229" t="s">
        <v>174</v>
      </c>
      <c r="E826" s="42"/>
      <c r="F826" s="230" t="s">
        <v>806</v>
      </c>
      <c r="G826" s="42"/>
      <c r="H826" s="42"/>
      <c r="I826" s="231"/>
      <c r="J826" s="42"/>
      <c r="K826" s="42"/>
      <c r="L826" s="46"/>
      <c r="M826" s="232"/>
      <c r="N826" s="233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9" t="s">
        <v>174</v>
      </c>
      <c r="AU826" s="19" t="s">
        <v>88</v>
      </c>
    </row>
    <row r="827" s="14" customFormat="1">
      <c r="A827" s="14"/>
      <c r="B827" s="246"/>
      <c r="C827" s="247"/>
      <c r="D827" s="236" t="s">
        <v>176</v>
      </c>
      <c r="E827" s="248" t="s">
        <v>19</v>
      </c>
      <c r="F827" s="249" t="s">
        <v>807</v>
      </c>
      <c r="G827" s="247"/>
      <c r="H827" s="248" t="s">
        <v>19</v>
      </c>
      <c r="I827" s="250"/>
      <c r="J827" s="247"/>
      <c r="K827" s="247"/>
      <c r="L827" s="251"/>
      <c r="M827" s="252"/>
      <c r="N827" s="253"/>
      <c r="O827" s="253"/>
      <c r="P827" s="253"/>
      <c r="Q827" s="253"/>
      <c r="R827" s="253"/>
      <c r="S827" s="253"/>
      <c r="T827" s="25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5" t="s">
        <v>176</v>
      </c>
      <c r="AU827" s="255" t="s">
        <v>88</v>
      </c>
      <c r="AV827" s="14" t="s">
        <v>83</v>
      </c>
      <c r="AW827" s="14" t="s">
        <v>37</v>
      </c>
      <c r="AX827" s="14" t="s">
        <v>76</v>
      </c>
      <c r="AY827" s="255" t="s">
        <v>164</v>
      </c>
    </row>
    <row r="828" s="13" customFormat="1">
      <c r="A828" s="13"/>
      <c r="B828" s="234"/>
      <c r="C828" s="235"/>
      <c r="D828" s="236" t="s">
        <v>176</v>
      </c>
      <c r="E828" s="237" t="s">
        <v>19</v>
      </c>
      <c r="F828" s="238" t="s">
        <v>1972</v>
      </c>
      <c r="G828" s="235"/>
      <c r="H828" s="239">
        <v>3.718</v>
      </c>
      <c r="I828" s="240"/>
      <c r="J828" s="235"/>
      <c r="K828" s="235"/>
      <c r="L828" s="241"/>
      <c r="M828" s="242"/>
      <c r="N828" s="243"/>
      <c r="O828" s="243"/>
      <c r="P828" s="243"/>
      <c r="Q828" s="243"/>
      <c r="R828" s="243"/>
      <c r="S828" s="243"/>
      <c r="T828" s="244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5" t="s">
        <v>176</v>
      </c>
      <c r="AU828" s="245" t="s">
        <v>88</v>
      </c>
      <c r="AV828" s="13" t="s">
        <v>88</v>
      </c>
      <c r="AW828" s="13" t="s">
        <v>37</v>
      </c>
      <c r="AX828" s="13" t="s">
        <v>76</v>
      </c>
      <c r="AY828" s="245" t="s">
        <v>164</v>
      </c>
    </row>
    <row r="829" s="14" customFormat="1">
      <c r="A829" s="14"/>
      <c r="B829" s="246"/>
      <c r="C829" s="247"/>
      <c r="D829" s="236" t="s">
        <v>176</v>
      </c>
      <c r="E829" s="248" t="s">
        <v>19</v>
      </c>
      <c r="F829" s="249" t="s">
        <v>1973</v>
      </c>
      <c r="G829" s="247"/>
      <c r="H829" s="248" t="s">
        <v>19</v>
      </c>
      <c r="I829" s="250"/>
      <c r="J829" s="247"/>
      <c r="K829" s="247"/>
      <c r="L829" s="251"/>
      <c r="M829" s="252"/>
      <c r="N829" s="253"/>
      <c r="O829" s="253"/>
      <c r="P829" s="253"/>
      <c r="Q829" s="253"/>
      <c r="R829" s="253"/>
      <c r="S829" s="253"/>
      <c r="T829" s="25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5" t="s">
        <v>176</v>
      </c>
      <c r="AU829" s="255" t="s">
        <v>88</v>
      </c>
      <c r="AV829" s="14" t="s">
        <v>83</v>
      </c>
      <c r="AW829" s="14" t="s">
        <v>37</v>
      </c>
      <c r="AX829" s="14" t="s">
        <v>76</v>
      </c>
      <c r="AY829" s="255" t="s">
        <v>164</v>
      </c>
    </row>
    <row r="830" s="15" customFormat="1">
      <c r="A830" s="15"/>
      <c r="B830" s="256"/>
      <c r="C830" s="257"/>
      <c r="D830" s="236" t="s">
        <v>176</v>
      </c>
      <c r="E830" s="258" t="s">
        <v>19</v>
      </c>
      <c r="F830" s="259" t="s">
        <v>185</v>
      </c>
      <c r="G830" s="257"/>
      <c r="H830" s="260">
        <v>3.718</v>
      </c>
      <c r="I830" s="261"/>
      <c r="J830" s="257"/>
      <c r="K830" s="257"/>
      <c r="L830" s="262"/>
      <c r="M830" s="263"/>
      <c r="N830" s="264"/>
      <c r="O830" s="264"/>
      <c r="P830" s="264"/>
      <c r="Q830" s="264"/>
      <c r="R830" s="264"/>
      <c r="S830" s="264"/>
      <c r="T830" s="26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66" t="s">
        <v>176</v>
      </c>
      <c r="AU830" s="266" t="s">
        <v>88</v>
      </c>
      <c r="AV830" s="15" t="s">
        <v>172</v>
      </c>
      <c r="AW830" s="15" t="s">
        <v>37</v>
      </c>
      <c r="AX830" s="15" t="s">
        <v>83</v>
      </c>
      <c r="AY830" s="266" t="s">
        <v>164</v>
      </c>
    </row>
    <row r="831" s="2" customFormat="1" ht="24.15" customHeight="1">
      <c r="A831" s="40"/>
      <c r="B831" s="41"/>
      <c r="C831" s="216" t="s">
        <v>1974</v>
      </c>
      <c r="D831" s="216" t="s">
        <v>167</v>
      </c>
      <c r="E831" s="217" t="s">
        <v>811</v>
      </c>
      <c r="F831" s="218" t="s">
        <v>812</v>
      </c>
      <c r="G831" s="219" t="s">
        <v>221</v>
      </c>
      <c r="H831" s="220">
        <v>7</v>
      </c>
      <c r="I831" s="221"/>
      <c r="J831" s="222">
        <f>ROUND(I831*H831,2)</f>
        <v>0</v>
      </c>
      <c r="K831" s="218" t="s">
        <v>171</v>
      </c>
      <c r="L831" s="46"/>
      <c r="M831" s="223" t="s">
        <v>19</v>
      </c>
      <c r="N831" s="224" t="s">
        <v>48</v>
      </c>
      <c r="O831" s="86"/>
      <c r="P831" s="225">
        <f>O831*H831</f>
        <v>0</v>
      </c>
      <c r="Q831" s="225">
        <v>0.00027999999999999998</v>
      </c>
      <c r="R831" s="225">
        <f>Q831*H831</f>
        <v>0.0019599999999999999</v>
      </c>
      <c r="S831" s="225">
        <v>0</v>
      </c>
      <c r="T831" s="226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27" t="s">
        <v>311</v>
      </c>
      <c r="AT831" s="227" t="s">
        <v>167</v>
      </c>
      <c r="AU831" s="227" t="s">
        <v>88</v>
      </c>
      <c r="AY831" s="19" t="s">
        <v>164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9" t="s">
        <v>88</v>
      </c>
      <c r="BK831" s="228">
        <f>ROUND(I831*H831,2)</f>
        <v>0</v>
      </c>
      <c r="BL831" s="19" t="s">
        <v>311</v>
      </c>
      <c r="BM831" s="227" t="s">
        <v>1975</v>
      </c>
    </row>
    <row r="832" s="2" customFormat="1">
      <c r="A832" s="40"/>
      <c r="B832" s="41"/>
      <c r="C832" s="42"/>
      <c r="D832" s="229" t="s">
        <v>174</v>
      </c>
      <c r="E832" s="42"/>
      <c r="F832" s="230" t="s">
        <v>814</v>
      </c>
      <c r="G832" s="42"/>
      <c r="H832" s="42"/>
      <c r="I832" s="231"/>
      <c r="J832" s="42"/>
      <c r="K832" s="42"/>
      <c r="L832" s="46"/>
      <c r="M832" s="232"/>
      <c r="N832" s="233"/>
      <c r="O832" s="86"/>
      <c r="P832" s="86"/>
      <c r="Q832" s="86"/>
      <c r="R832" s="86"/>
      <c r="S832" s="86"/>
      <c r="T832" s="87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T832" s="19" t="s">
        <v>174</v>
      </c>
      <c r="AU832" s="19" t="s">
        <v>88</v>
      </c>
    </row>
    <row r="833" s="14" customFormat="1">
      <c r="A833" s="14"/>
      <c r="B833" s="246"/>
      <c r="C833" s="247"/>
      <c r="D833" s="236" t="s">
        <v>176</v>
      </c>
      <c r="E833" s="248" t="s">
        <v>19</v>
      </c>
      <c r="F833" s="249" t="s">
        <v>807</v>
      </c>
      <c r="G833" s="247"/>
      <c r="H833" s="248" t="s">
        <v>19</v>
      </c>
      <c r="I833" s="250"/>
      <c r="J833" s="247"/>
      <c r="K833" s="247"/>
      <c r="L833" s="251"/>
      <c r="M833" s="252"/>
      <c r="N833" s="253"/>
      <c r="O833" s="253"/>
      <c r="P833" s="253"/>
      <c r="Q833" s="253"/>
      <c r="R833" s="253"/>
      <c r="S833" s="253"/>
      <c r="T833" s="25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5" t="s">
        <v>176</v>
      </c>
      <c r="AU833" s="255" t="s">
        <v>88</v>
      </c>
      <c r="AV833" s="14" t="s">
        <v>83</v>
      </c>
      <c r="AW833" s="14" t="s">
        <v>37</v>
      </c>
      <c r="AX833" s="14" t="s">
        <v>76</v>
      </c>
      <c r="AY833" s="255" t="s">
        <v>164</v>
      </c>
    </row>
    <row r="834" s="14" customFormat="1">
      <c r="A834" s="14"/>
      <c r="B834" s="246"/>
      <c r="C834" s="247"/>
      <c r="D834" s="236" t="s">
        <v>176</v>
      </c>
      <c r="E834" s="248" t="s">
        <v>19</v>
      </c>
      <c r="F834" s="249" t="s">
        <v>807</v>
      </c>
      <c r="G834" s="247"/>
      <c r="H834" s="248" t="s">
        <v>19</v>
      </c>
      <c r="I834" s="250"/>
      <c r="J834" s="247"/>
      <c r="K834" s="247"/>
      <c r="L834" s="251"/>
      <c r="M834" s="252"/>
      <c r="N834" s="253"/>
      <c r="O834" s="253"/>
      <c r="P834" s="253"/>
      <c r="Q834" s="253"/>
      <c r="R834" s="253"/>
      <c r="S834" s="253"/>
      <c r="T834" s="25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5" t="s">
        <v>176</v>
      </c>
      <c r="AU834" s="255" t="s">
        <v>88</v>
      </c>
      <c r="AV834" s="14" t="s">
        <v>83</v>
      </c>
      <c r="AW834" s="14" t="s">
        <v>37</v>
      </c>
      <c r="AX834" s="14" t="s">
        <v>76</v>
      </c>
      <c r="AY834" s="255" t="s">
        <v>164</v>
      </c>
    </row>
    <row r="835" s="13" customFormat="1">
      <c r="A835" s="13"/>
      <c r="B835" s="234"/>
      <c r="C835" s="235"/>
      <c r="D835" s="236" t="s">
        <v>176</v>
      </c>
      <c r="E835" s="237" t="s">
        <v>19</v>
      </c>
      <c r="F835" s="238" t="s">
        <v>1976</v>
      </c>
      <c r="G835" s="235"/>
      <c r="H835" s="239">
        <v>3</v>
      </c>
      <c r="I835" s="240"/>
      <c r="J835" s="235"/>
      <c r="K835" s="235"/>
      <c r="L835" s="241"/>
      <c r="M835" s="242"/>
      <c r="N835" s="243"/>
      <c r="O835" s="243"/>
      <c r="P835" s="243"/>
      <c r="Q835" s="243"/>
      <c r="R835" s="243"/>
      <c r="S835" s="243"/>
      <c r="T835" s="244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5" t="s">
        <v>176</v>
      </c>
      <c r="AU835" s="245" t="s">
        <v>88</v>
      </c>
      <c r="AV835" s="13" t="s">
        <v>88</v>
      </c>
      <c r="AW835" s="13" t="s">
        <v>37</v>
      </c>
      <c r="AX835" s="13" t="s">
        <v>76</v>
      </c>
      <c r="AY835" s="245" t="s">
        <v>164</v>
      </c>
    </row>
    <row r="836" s="13" customFormat="1">
      <c r="A836" s="13"/>
      <c r="B836" s="234"/>
      <c r="C836" s="235"/>
      <c r="D836" s="236" t="s">
        <v>176</v>
      </c>
      <c r="E836" s="237" t="s">
        <v>19</v>
      </c>
      <c r="F836" s="238" t="s">
        <v>1977</v>
      </c>
      <c r="G836" s="235"/>
      <c r="H836" s="239">
        <v>4</v>
      </c>
      <c r="I836" s="240"/>
      <c r="J836" s="235"/>
      <c r="K836" s="235"/>
      <c r="L836" s="241"/>
      <c r="M836" s="242"/>
      <c r="N836" s="243"/>
      <c r="O836" s="243"/>
      <c r="P836" s="243"/>
      <c r="Q836" s="243"/>
      <c r="R836" s="243"/>
      <c r="S836" s="243"/>
      <c r="T836" s="244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5" t="s">
        <v>176</v>
      </c>
      <c r="AU836" s="245" t="s">
        <v>88</v>
      </c>
      <c r="AV836" s="13" t="s">
        <v>88</v>
      </c>
      <c r="AW836" s="13" t="s">
        <v>37</v>
      </c>
      <c r="AX836" s="13" t="s">
        <v>76</v>
      </c>
      <c r="AY836" s="245" t="s">
        <v>164</v>
      </c>
    </row>
    <row r="837" s="15" customFormat="1">
      <c r="A837" s="15"/>
      <c r="B837" s="256"/>
      <c r="C837" s="257"/>
      <c r="D837" s="236" t="s">
        <v>176</v>
      </c>
      <c r="E837" s="258" t="s">
        <v>19</v>
      </c>
      <c r="F837" s="259" t="s">
        <v>185</v>
      </c>
      <c r="G837" s="257"/>
      <c r="H837" s="260">
        <v>7</v>
      </c>
      <c r="I837" s="261"/>
      <c r="J837" s="257"/>
      <c r="K837" s="257"/>
      <c r="L837" s="262"/>
      <c r="M837" s="263"/>
      <c r="N837" s="264"/>
      <c r="O837" s="264"/>
      <c r="P837" s="264"/>
      <c r="Q837" s="264"/>
      <c r="R837" s="264"/>
      <c r="S837" s="264"/>
      <c r="T837" s="26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66" t="s">
        <v>176</v>
      </c>
      <c r="AU837" s="266" t="s">
        <v>88</v>
      </c>
      <c r="AV837" s="15" t="s">
        <v>172</v>
      </c>
      <c r="AW837" s="15" t="s">
        <v>37</v>
      </c>
      <c r="AX837" s="15" t="s">
        <v>83</v>
      </c>
      <c r="AY837" s="266" t="s">
        <v>164</v>
      </c>
    </row>
    <row r="838" s="2" customFormat="1" ht="37.8" customHeight="1">
      <c r="A838" s="40"/>
      <c r="B838" s="41"/>
      <c r="C838" s="216" t="s">
        <v>1978</v>
      </c>
      <c r="D838" s="216" t="s">
        <v>167</v>
      </c>
      <c r="E838" s="217" t="s">
        <v>817</v>
      </c>
      <c r="F838" s="218" t="s">
        <v>818</v>
      </c>
      <c r="G838" s="219" t="s">
        <v>170</v>
      </c>
      <c r="H838" s="220">
        <v>31.021999999999998</v>
      </c>
      <c r="I838" s="221"/>
      <c r="J838" s="222">
        <f>ROUND(I838*H838,2)</f>
        <v>0</v>
      </c>
      <c r="K838" s="218" t="s">
        <v>171</v>
      </c>
      <c r="L838" s="46"/>
      <c r="M838" s="223" t="s">
        <v>19</v>
      </c>
      <c r="N838" s="224" t="s">
        <v>48</v>
      </c>
      <c r="O838" s="86"/>
      <c r="P838" s="225">
        <f>O838*H838</f>
        <v>0</v>
      </c>
      <c r="Q838" s="225">
        <v>0.0060000000000000001</v>
      </c>
      <c r="R838" s="225">
        <f>Q838*H838</f>
        <v>0.18613199999999999</v>
      </c>
      <c r="S838" s="225">
        <v>0</v>
      </c>
      <c r="T838" s="226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27" t="s">
        <v>311</v>
      </c>
      <c r="AT838" s="227" t="s">
        <v>167</v>
      </c>
      <c r="AU838" s="227" t="s">
        <v>88</v>
      </c>
      <c r="AY838" s="19" t="s">
        <v>164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19" t="s">
        <v>88</v>
      </c>
      <c r="BK838" s="228">
        <f>ROUND(I838*H838,2)</f>
        <v>0</v>
      </c>
      <c r="BL838" s="19" t="s">
        <v>311</v>
      </c>
      <c r="BM838" s="227" t="s">
        <v>1979</v>
      </c>
    </row>
    <row r="839" s="2" customFormat="1">
      <c r="A839" s="40"/>
      <c r="B839" s="41"/>
      <c r="C839" s="42"/>
      <c r="D839" s="229" t="s">
        <v>174</v>
      </c>
      <c r="E839" s="42"/>
      <c r="F839" s="230" t="s">
        <v>820</v>
      </c>
      <c r="G839" s="42"/>
      <c r="H839" s="42"/>
      <c r="I839" s="231"/>
      <c r="J839" s="42"/>
      <c r="K839" s="42"/>
      <c r="L839" s="46"/>
      <c r="M839" s="232"/>
      <c r="N839" s="233"/>
      <c r="O839" s="86"/>
      <c r="P839" s="86"/>
      <c r="Q839" s="86"/>
      <c r="R839" s="86"/>
      <c r="S839" s="86"/>
      <c r="T839" s="87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T839" s="19" t="s">
        <v>174</v>
      </c>
      <c r="AU839" s="19" t="s">
        <v>88</v>
      </c>
    </row>
    <row r="840" s="13" customFormat="1">
      <c r="A840" s="13"/>
      <c r="B840" s="234"/>
      <c r="C840" s="235"/>
      <c r="D840" s="236" t="s">
        <v>176</v>
      </c>
      <c r="E840" s="237" t="s">
        <v>19</v>
      </c>
      <c r="F840" s="238" t="s">
        <v>1557</v>
      </c>
      <c r="G840" s="235"/>
      <c r="H840" s="239">
        <v>1.8</v>
      </c>
      <c r="I840" s="240"/>
      <c r="J840" s="235"/>
      <c r="K840" s="235"/>
      <c r="L840" s="241"/>
      <c r="M840" s="242"/>
      <c r="N840" s="243"/>
      <c r="O840" s="243"/>
      <c r="P840" s="243"/>
      <c r="Q840" s="243"/>
      <c r="R840" s="243"/>
      <c r="S840" s="243"/>
      <c r="T840" s="244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5" t="s">
        <v>176</v>
      </c>
      <c r="AU840" s="245" t="s">
        <v>88</v>
      </c>
      <c r="AV840" s="13" t="s">
        <v>88</v>
      </c>
      <c r="AW840" s="13" t="s">
        <v>37</v>
      </c>
      <c r="AX840" s="13" t="s">
        <v>76</v>
      </c>
      <c r="AY840" s="245" t="s">
        <v>164</v>
      </c>
    </row>
    <row r="841" s="13" customFormat="1">
      <c r="A841" s="13"/>
      <c r="B841" s="234"/>
      <c r="C841" s="235"/>
      <c r="D841" s="236" t="s">
        <v>176</v>
      </c>
      <c r="E841" s="237" t="s">
        <v>19</v>
      </c>
      <c r="F841" s="238" t="s">
        <v>1558</v>
      </c>
      <c r="G841" s="235"/>
      <c r="H841" s="239">
        <v>29.739999999999998</v>
      </c>
      <c r="I841" s="240"/>
      <c r="J841" s="235"/>
      <c r="K841" s="235"/>
      <c r="L841" s="241"/>
      <c r="M841" s="242"/>
      <c r="N841" s="243"/>
      <c r="O841" s="243"/>
      <c r="P841" s="243"/>
      <c r="Q841" s="243"/>
      <c r="R841" s="243"/>
      <c r="S841" s="243"/>
      <c r="T841" s="24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5" t="s">
        <v>176</v>
      </c>
      <c r="AU841" s="245" t="s">
        <v>88</v>
      </c>
      <c r="AV841" s="13" t="s">
        <v>88</v>
      </c>
      <c r="AW841" s="13" t="s">
        <v>37</v>
      </c>
      <c r="AX841" s="13" t="s">
        <v>76</v>
      </c>
      <c r="AY841" s="245" t="s">
        <v>164</v>
      </c>
    </row>
    <row r="842" s="13" customFormat="1">
      <c r="A842" s="13"/>
      <c r="B842" s="234"/>
      <c r="C842" s="235"/>
      <c r="D842" s="236" t="s">
        <v>176</v>
      </c>
      <c r="E842" s="237" t="s">
        <v>19</v>
      </c>
      <c r="F842" s="238" t="s">
        <v>1559</v>
      </c>
      <c r="G842" s="235"/>
      <c r="H842" s="239">
        <v>-0.51800000000000002</v>
      </c>
      <c r="I842" s="240"/>
      <c r="J842" s="235"/>
      <c r="K842" s="235"/>
      <c r="L842" s="241"/>
      <c r="M842" s="242"/>
      <c r="N842" s="243"/>
      <c r="O842" s="243"/>
      <c r="P842" s="243"/>
      <c r="Q842" s="243"/>
      <c r="R842" s="243"/>
      <c r="S842" s="243"/>
      <c r="T842" s="244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5" t="s">
        <v>176</v>
      </c>
      <c r="AU842" s="245" t="s">
        <v>88</v>
      </c>
      <c r="AV842" s="13" t="s">
        <v>88</v>
      </c>
      <c r="AW842" s="13" t="s">
        <v>37</v>
      </c>
      <c r="AX842" s="13" t="s">
        <v>76</v>
      </c>
      <c r="AY842" s="245" t="s">
        <v>164</v>
      </c>
    </row>
    <row r="843" s="15" customFormat="1">
      <c r="A843" s="15"/>
      <c r="B843" s="256"/>
      <c r="C843" s="257"/>
      <c r="D843" s="236" t="s">
        <v>176</v>
      </c>
      <c r="E843" s="258" t="s">
        <v>19</v>
      </c>
      <c r="F843" s="259" t="s">
        <v>185</v>
      </c>
      <c r="G843" s="257"/>
      <c r="H843" s="260">
        <v>31.021999999999998</v>
      </c>
      <c r="I843" s="261"/>
      <c r="J843" s="257"/>
      <c r="K843" s="257"/>
      <c r="L843" s="262"/>
      <c r="M843" s="263"/>
      <c r="N843" s="264"/>
      <c r="O843" s="264"/>
      <c r="P843" s="264"/>
      <c r="Q843" s="264"/>
      <c r="R843" s="264"/>
      <c r="S843" s="264"/>
      <c r="T843" s="26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66" t="s">
        <v>176</v>
      </c>
      <c r="AU843" s="266" t="s">
        <v>88</v>
      </c>
      <c r="AV843" s="15" t="s">
        <v>172</v>
      </c>
      <c r="AW843" s="15" t="s">
        <v>37</v>
      </c>
      <c r="AX843" s="15" t="s">
        <v>83</v>
      </c>
      <c r="AY843" s="266" t="s">
        <v>164</v>
      </c>
    </row>
    <row r="844" s="2" customFormat="1" ht="16.5" customHeight="1">
      <c r="A844" s="40"/>
      <c r="B844" s="41"/>
      <c r="C844" s="278" t="s">
        <v>1980</v>
      </c>
      <c r="D844" s="278" t="s">
        <v>250</v>
      </c>
      <c r="E844" s="279" t="s">
        <v>822</v>
      </c>
      <c r="F844" s="280" t="s">
        <v>823</v>
      </c>
      <c r="G844" s="281" t="s">
        <v>170</v>
      </c>
      <c r="H844" s="282">
        <v>34.124000000000002</v>
      </c>
      <c r="I844" s="283"/>
      <c r="J844" s="284">
        <f>ROUND(I844*H844,2)</f>
        <v>0</v>
      </c>
      <c r="K844" s="280" t="s">
        <v>171</v>
      </c>
      <c r="L844" s="285"/>
      <c r="M844" s="286" t="s">
        <v>19</v>
      </c>
      <c r="N844" s="287" t="s">
        <v>48</v>
      </c>
      <c r="O844" s="86"/>
      <c r="P844" s="225">
        <f>O844*H844</f>
        <v>0</v>
      </c>
      <c r="Q844" s="225">
        <v>0.0118</v>
      </c>
      <c r="R844" s="225">
        <f>Q844*H844</f>
        <v>0.4026632</v>
      </c>
      <c r="S844" s="225">
        <v>0</v>
      </c>
      <c r="T844" s="226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27" t="s">
        <v>397</v>
      </c>
      <c r="AT844" s="227" t="s">
        <v>250</v>
      </c>
      <c r="AU844" s="227" t="s">
        <v>88</v>
      </c>
      <c r="AY844" s="19" t="s">
        <v>164</v>
      </c>
      <c r="BE844" s="228">
        <f>IF(N844="základní",J844,0)</f>
        <v>0</v>
      </c>
      <c r="BF844" s="228">
        <f>IF(N844="snížená",J844,0)</f>
        <v>0</v>
      </c>
      <c r="BG844" s="228">
        <f>IF(N844="zákl. přenesená",J844,0)</f>
        <v>0</v>
      </c>
      <c r="BH844" s="228">
        <f>IF(N844="sníž. přenesená",J844,0)</f>
        <v>0</v>
      </c>
      <c r="BI844" s="228">
        <f>IF(N844="nulová",J844,0)</f>
        <v>0</v>
      </c>
      <c r="BJ844" s="19" t="s">
        <v>88</v>
      </c>
      <c r="BK844" s="228">
        <f>ROUND(I844*H844,2)</f>
        <v>0</v>
      </c>
      <c r="BL844" s="19" t="s">
        <v>311</v>
      </c>
      <c r="BM844" s="227" t="s">
        <v>1981</v>
      </c>
    </row>
    <row r="845" s="2" customFormat="1">
      <c r="A845" s="40"/>
      <c r="B845" s="41"/>
      <c r="C845" s="42"/>
      <c r="D845" s="229" t="s">
        <v>174</v>
      </c>
      <c r="E845" s="42"/>
      <c r="F845" s="230" t="s">
        <v>825</v>
      </c>
      <c r="G845" s="42"/>
      <c r="H845" s="42"/>
      <c r="I845" s="231"/>
      <c r="J845" s="42"/>
      <c r="K845" s="42"/>
      <c r="L845" s="46"/>
      <c r="M845" s="232"/>
      <c r="N845" s="233"/>
      <c r="O845" s="86"/>
      <c r="P845" s="86"/>
      <c r="Q845" s="86"/>
      <c r="R845" s="86"/>
      <c r="S845" s="86"/>
      <c r="T845" s="87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T845" s="19" t="s">
        <v>174</v>
      </c>
      <c r="AU845" s="19" t="s">
        <v>88</v>
      </c>
    </row>
    <row r="846" s="13" customFormat="1">
      <c r="A846" s="13"/>
      <c r="B846" s="234"/>
      <c r="C846" s="235"/>
      <c r="D846" s="236" t="s">
        <v>176</v>
      </c>
      <c r="E846" s="235"/>
      <c r="F846" s="238" t="s">
        <v>1982</v>
      </c>
      <c r="G846" s="235"/>
      <c r="H846" s="239">
        <v>34.124000000000002</v>
      </c>
      <c r="I846" s="240"/>
      <c r="J846" s="235"/>
      <c r="K846" s="235"/>
      <c r="L846" s="241"/>
      <c r="M846" s="242"/>
      <c r="N846" s="243"/>
      <c r="O846" s="243"/>
      <c r="P846" s="243"/>
      <c r="Q846" s="243"/>
      <c r="R846" s="243"/>
      <c r="S846" s="243"/>
      <c r="T846" s="244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5" t="s">
        <v>176</v>
      </c>
      <c r="AU846" s="245" t="s">
        <v>88</v>
      </c>
      <c r="AV846" s="13" t="s">
        <v>88</v>
      </c>
      <c r="AW846" s="13" t="s">
        <v>4</v>
      </c>
      <c r="AX846" s="13" t="s">
        <v>83</v>
      </c>
      <c r="AY846" s="245" t="s">
        <v>164</v>
      </c>
    </row>
    <row r="847" s="2" customFormat="1" ht="49.05" customHeight="1">
      <c r="A847" s="40"/>
      <c r="B847" s="41"/>
      <c r="C847" s="216" t="s">
        <v>1983</v>
      </c>
      <c r="D847" s="216" t="s">
        <v>167</v>
      </c>
      <c r="E847" s="217" t="s">
        <v>828</v>
      </c>
      <c r="F847" s="218" t="s">
        <v>829</v>
      </c>
      <c r="G847" s="219" t="s">
        <v>349</v>
      </c>
      <c r="H847" s="220">
        <v>0.60599999999999998</v>
      </c>
      <c r="I847" s="221"/>
      <c r="J847" s="222">
        <f>ROUND(I847*H847,2)</f>
        <v>0</v>
      </c>
      <c r="K847" s="218" t="s">
        <v>171</v>
      </c>
      <c r="L847" s="46"/>
      <c r="M847" s="223" t="s">
        <v>19</v>
      </c>
      <c r="N847" s="224" t="s">
        <v>48</v>
      </c>
      <c r="O847" s="86"/>
      <c r="P847" s="225">
        <f>O847*H847</f>
        <v>0</v>
      </c>
      <c r="Q847" s="225">
        <v>0</v>
      </c>
      <c r="R847" s="225">
        <f>Q847*H847</f>
        <v>0</v>
      </c>
      <c r="S847" s="225">
        <v>0</v>
      </c>
      <c r="T847" s="226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27" t="s">
        <v>311</v>
      </c>
      <c r="AT847" s="227" t="s">
        <v>167</v>
      </c>
      <c r="AU847" s="227" t="s">
        <v>88</v>
      </c>
      <c r="AY847" s="19" t="s">
        <v>164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9" t="s">
        <v>88</v>
      </c>
      <c r="BK847" s="228">
        <f>ROUND(I847*H847,2)</f>
        <v>0</v>
      </c>
      <c r="BL847" s="19" t="s">
        <v>311</v>
      </c>
      <c r="BM847" s="227" t="s">
        <v>1984</v>
      </c>
    </row>
    <row r="848" s="2" customFormat="1">
      <c r="A848" s="40"/>
      <c r="B848" s="41"/>
      <c r="C848" s="42"/>
      <c r="D848" s="229" t="s">
        <v>174</v>
      </c>
      <c r="E848" s="42"/>
      <c r="F848" s="230" t="s">
        <v>831</v>
      </c>
      <c r="G848" s="42"/>
      <c r="H848" s="42"/>
      <c r="I848" s="231"/>
      <c r="J848" s="42"/>
      <c r="K848" s="42"/>
      <c r="L848" s="46"/>
      <c r="M848" s="232"/>
      <c r="N848" s="233"/>
      <c r="O848" s="86"/>
      <c r="P848" s="86"/>
      <c r="Q848" s="86"/>
      <c r="R848" s="86"/>
      <c r="S848" s="86"/>
      <c r="T848" s="87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T848" s="19" t="s">
        <v>174</v>
      </c>
      <c r="AU848" s="19" t="s">
        <v>88</v>
      </c>
    </row>
    <row r="849" s="2" customFormat="1" ht="49.05" customHeight="1">
      <c r="A849" s="40"/>
      <c r="B849" s="41"/>
      <c r="C849" s="216" t="s">
        <v>1985</v>
      </c>
      <c r="D849" s="216" t="s">
        <v>167</v>
      </c>
      <c r="E849" s="217" t="s">
        <v>833</v>
      </c>
      <c r="F849" s="218" t="s">
        <v>834</v>
      </c>
      <c r="G849" s="219" t="s">
        <v>349</v>
      </c>
      <c r="H849" s="220">
        <v>0.60599999999999998</v>
      </c>
      <c r="I849" s="221"/>
      <c r="J849" s="222">
        <f>ROUND(I849*H849,2)</f>
        <v>0</v>
      </c>
      <c r="K849" s="218" t="s">
        <v>171</v>
      </c>
      <c r="L849" s="46"/>
      <c r="M849" s="223" t="s">
        <v>19</v>
      </c>
      <c r="N849" s="224" t="s">
        <v>48</v>
      </c>
      <c r="O849" s="86"/>
      <c r="P849" s="225">
        <f>O849*H849</f>
        <v>0</v>
      </c>
      <c r="Q849" s="225">
        <v>0</v>
      </c>
      <c r="R849" s="225">
        <f>Q849*H849</f>
        <v>0</v>
      </c>
      <c r="S849" s="225">
        <v>0</v>
      </c>
      <c r="T849" s="226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27" t="s">
        <v>311</v>
      </c>
      <c r="AT849" s="227" t="s">
        <v>167</v>
      </c>
      <c r="AU849" s="227" t="s">
        <v>88</v>
      </c>
      <c r="AY849" s="19" t="s">
        <v>164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9" t="s">
        <v>88</v>
      </c>
      <c r="BK849" s="228">
        <f>ROUND(I849*H849,2)</f>
        <v>0</v>
      </c>
      <c r="BL849" s="19" t="s">
        <v>311</v>
      </c>
      <c r="BM849" s="227" t="s">
        <v>1986</v>
      </c>
    </row>
    <row r="850" s="2" customFormat="1">
      <c r="A850" s="40"/>
      <c r="B850" s="41"/>
      <c r="C850" s="42"/>
      <c r="D850" s="229" t="s">
        <v>174</v>
      </c>
      <c r="E850" s="42"/>
      <c r="F850" s="230" t="s">
        <v>836</v>
      </c>
      <c r="G850" s="42"/>
      <c r="H850" s="42"/>
      <c r="I850" s="231"/>
      <c r="J850" s="42"/>
      <c r="K850" s="42"/>
      <c r="L850" s="46"/>
      <c r="M850" s="232"/>
      <c r="N850" s="233"/>
      <c r="O850" s="86"/>
      <c r="P850" s="86"/>
      <c r="Q850" s="86"/>
      <c r="R850" s="86"/>
      <c r="S850" s="86"/>
      <c r="T850" s="87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T850" s="19" t="s">
        <v>174</v>
      </c>
      <c r="AU850" s="19" t="s">
        <v>88</v>
      </c>
    </row>
    <row r="851" s="12" customFormat="1" ht="22.8" customHeight="1">
      <c r="A851" s="12"/>
      <c r="B851" s="200"/>
      <c r="C851" s="201"/>
      <c r="D851" s="202" t="s">
        <v>75</v>
      </c>
      <c r="E851" s="214" t="s">
        <v>837</v>
      </c>
      <c r="F851" s="214" t="s">
        <v>838</v>
      </c>
      <c r="G851" s="201"/>
      <c r="H851" s="201"/>
      <c r="I851" s="204"/>
      <c r="J851" s="215">
        <f>BK851</f>
        <v>0</v>
      </c>
      <c r="K851" s="201"/>
      <c r="L851" s="206"/>
      <c r="M851" s="207"/>
      <c r="N851" s="208"/>
      <c r="O851" s="208"/>
      <c r="P851" s="209">
        <f>SUM(P852:P863)</f>
        <v>0</v>
      </c>
      <c r="Q851" s="208"/>
      <c r="R851" s="209">
        <f>SUM(R852:R863)</f>
        <v>0.0023768800000000005</v>
      </c>
      <c r="S851" s="208"/>
      <c r="T851" s="210">
        <f>SUM(T852:T863)</f>
        <v>0</v>
      </c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R851" s="211" t="s">
        <v>88</v>
      </c>
      <c r="AT851" s="212" t="s">
        <v>75</v>
      </c>
      <c r="AU851" s="212" t="s">
        <v>83</v>
      </c>
      <c r="AY851" s="211" t="s">
        <v>164</v>
      </c>
      <c r="BK851" s="213">
        <f>SUM(BK852:BK863)</f>
        <v>0</v>
      </c>
    </row>
    <row r="852" s="2" customFormat="1" ht="37.8" customHeight="1">
      <c r="A852" s="40"/>
      <c r="B852" s="41"/>
      <c r="C852" s="216" t="s">
        <v>1987</v>
      </c>
      <c r="D852" s="216" t="s">
        <v>167</v>
      </c>
      <c r="E852" s="217" t="s">
        <v>840</v>
      </c>
      <c r="F852" s="218" t="s">
        <v>841</v>
      </c>
      <c r="G852" s="219" t="s">
        <v>170</v>
      </c>
      <c r="H852" s="220">
        <v>6.4240000000000004</v>
      </c>
      <c r="I852" s="221"/>
      <c r="J852" s="222">
        <f>ROUND(I852*H852,2)</f>
        <v>0</v>
      </c>
      <c r="K852" s="218" t="s">
        <v>171</v>
      </c>
      <c r="L852" s="46"/>
      <c r="M852" s="223" t="s">
        <v>19</v>
      </c>
      <c r="N852" s="224" t="s">
        <v>48</v>
      </c>
      <c r="O852" s="86"/>
      <c r="P852" s="225">
        <f>O852*H852</f>
        <v>0</v>
      </c>
      <c r="Q852" s="225">
        <v>8.0000000000000007E-05</v>
      </c>
      <c r="R852" s="225">
        <f>Q852*H852</f>
        <v>0.00051392000000000007</v>
      </c>
      <c r="S852" s="225">
        <v>0</v>
      </c>
      <c r="T852" s="226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27" t="s">
        <v>311</v>
      </c>
      <c r="AT852" s="227" t="s">
        <v>167</v>
      </c>
      <c r="AU852" s="227" t="s">
        <v>88</v>
      </c>
      <c r="AY852" s="19" t="s">
        <v>164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9" t="s">
        <v>88</v>
      </c>
      <c r="BK852" s="228">
        <f>ROUND(I852*H852,2)</f>
        <v>0</v>
      </c>
      <c r="BL852" s="19" t="s">
        <v>311</v>
      </c>
      <c r="BM852" s="227" t="s">
        <v>1988</v>
      </c>
    </row>
    <row r="853" s="2" customFormat="1">
      <c r="A853" s="40"/>
      <c r="B853" s="41"/>
      <c r="C853" s="42"/>
      <c r="D853" s="229" t="s">
        <v>174</v>
      </c>
      <c r="E853" s="42"/>
      <c r="F853" s="230" t="s">
        <v>843</v>
      </c>
      <c r="G853" s="42"/>
      <c r="H853" s="42"/>
      <c r="I853" s="231"/>
      <c r="J853" s="42"/>
      <c r="K853" s="42"/>
      <c r="L853" s="46"/>
      <c r="M853" s="232"/>
      <c r="N853" s="233"/>
      <c r="O853" s="86"/>
      <c r="P853" s="86"/>
      <c r="Q853" s="86"/>
      <c r="R853" s="86"/>
      <c r="S853" s="86"/>
      <c r="T853" s="87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T853" s="19" t="s">
        <v>174</v>
      </c>
      <c r="AU853" s="19" t="s">
        <v>88</v>
      </c>
    </row>
    <row r="854" s="14" customFormat="1">
      <c r="A854" s="14"/>
      <c r="B854" s="246"/>
      <c r="C854" s="247"/>
      <c r="D854" s="236" t="s">
        <v>176</v>
      </c>
      <c r="E854" s="248" t="s">
        <v>19</v>
      </c>
      <c r="F854" s="249" t="s">
        <v>844</v>
      </c>
      <c r="G854" s="247"/>
      <c r="H854" s="248" t="s">
        <v>19</v>
      </c>
      <c r="I854" s="250"/>
      <c r="J854" s="247"/>
      <c r="K854" s="247"/>
      <c r="L854" s="251"/>
      <c r="M854" s="252"/>
      <c r="N854" s="253"/>
      <c r="O854" s="253"/>
      <c r="P854" s="253"/>
      <c r="Q854" s="253"/>
      <c r="R854" s="253"/>
      <c r="S854" s="253"/>
      <c r="T854" s="254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5" t="s">
        <v>176</v>
      </c>
      <c r="AU854" s="255" t="s">
        <v>88</v>
      </c>
      <c r="AV854" s="14" t="s">
        <v>83</v>
      </c>
      <c r="AW854" s="14" t="s">
        <v>37</v>
      </c>
      <c r="AX854" s="14" t="s">
        <v>76</v>
      </c>
      <c r="AY854" s="255" t="s">
        <v>164</v>
      </c>
    </row>
    <row r="855" s="13" customFormat="1">
      <c r="A855" s="13"/>
      <c r="B855" s="234"/>
      <c r="C855" s="235"/>
      <c r="D855" s="236" t="s">
        <v>176</v>
      </c>
      <c r="E855" s="237" t="s">
        <v>19</v>
      </c>
      <c r="F855" s="238" t="s">
        <v>1989</v>
      </c>
      <c r="G855" s="235"/>
      <c r="H855" s="239">
        <v>1.1599999999999999</v>
      </c>
      <c r="I855" s="240"/>
      <c r="J855" s="235"/>
      <c r="K855" s="235"/>
      <c r="L855" s="241"/>
      <c r="M855" s="242"/>
      <c r="N855" s="243"/>
      <c r="O855" s="243"/>
      <c r="P855" s="243"/>
      <c r="Q855" s="243"/>
      <c r="R855" s="243"/>
      <c r="S855" s="243"/>
      <c r="T855" s="244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5" t="s">
        <v>176</v>
      </c>
      <c r="AU855" s="245" t="s">
        <v>88</v>
      </c>
      <c r="AV855" s="13" t="s">
        <v>88</v>
      </c>
      <c r="AW855" s="13" t="s">
        <v>37</v>
      </c>
      <c r="AX855" s="13" t="s">
        <v>76</v>
      </c>
      <c r="AY855" s="245" t="s">
        <v>164</v>
      </c>
    </row>
    <row r="856" s="13" customFormat="1">
      <c r="A856" s="13"/>
      <c r="B856" s="234"/>
      <c r="C856" s="235"/>
      <c r="D856" s="236" t="s">
        <v>176</v>
      </c>
      <c r="E856" s="237" t="s">
        <v>19</v>
      </c>
      <c r="F856" s="238" t="s">
        <v>1990</v>
      </c>
      <c r="G856" s="235"/>
      <c r="H856" s="239">
        <v>1.1850000000000001</v>
      </c>
      <c r="I856" s="240"/>
      <c r="J856" s="235"/>
      <c r="K856" s="235"/>
      <c r="L856" s="241"/>
      <c r="M856" s="242"/>
      <c r="N856" s="243"/>
      <c r="O856" s="243"/>
      <c r="P856" s="243"/>
      <c r="Q856" s="243"/>
      <c r="R856" s="243"/>
      <c r="S856" s="243"/>
      <c r="T856" s="244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5" t="s">
        <v>176</v>
      </c>
      <c r="AU856" s="245" t="s">
        <v>88</v>
      </c>
      <c r="AV856" s="13" t="s">
        <v>88</v>
      </c>
      <c r="AW856" s="13" t="s">
        <v>37</v>
      </c>
      <c r="AX856" s="13" t="s">
        <v>76</v>
      </c>
      <c r="AY856" s="245" t="s">
        <v>164</v>
      </c>
    </row>
    <row r="857" s="13" customFormat="1">
      <c r="A857" s="13"/>
      <c r="B857" s="234"/>
      <c r="C857" s="235"/>
      <c r="D857" s="236" t="s">
        <v>176</v>
      </c>
      <c r="E857" s="237" t="s">
        <v>19</v>
      </c>
      <c r="F857" s="238" t="s">
        <v>1991</v>
      </c>
      <c r="G857" s="235"/>
      <c r="H857" s="239">
        <v>2.4199999999999999</v>
      </c>
      <c r="I857" s="240"/>
      <c r="J857" s="235"/>
      <c r="K857" s="235"/>
      <c r="L857" s="241"/>
      <c r="M857" s="242"/>
      <c r="N857" s="243"/>
      <c r="O857" s="243"/>
      <c r="P857" s="243"/>
      <c r="Q857" s="243"/>
      <c r="R857" s="243"/>
      <c r="S857" s="243"/>
      <c r="T857" s="244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5" t="s">
        <v>176</v>
      </c>
      <c r="AU857" s="245" t="s">
        <v>88</v>
      </c>
      <c r="AV857" s="13" t="s">
        <v>88</v>
      </c>
      <c r="AW857" s="13" t="s">
        <v>37</v>
      </c>
      <c r="AX857" s="13" t="s">
        <v>76</v>
      </c>
      <c r="AY857" s="245" t="s">
        <v>164</v>
      </c>
    </row>
    <row r="858" s="13" customFormat="1">
      <c r="A858" s="13"/>
      <c r="B858" s="234"/>
      <c r="C858" s="235"/>
      <c r="D858" s="236" t="s">
        <v>176</v>
      </c>
      <c r="E858" s="237" t="s">
        <v>19</v>
      </c>
      <c r="F858" s="238" t="s">
        <v>847</v>
      </c>
      <c r="G858" s="235"/>
      <c r="H858" s="239">
        <v>1.659</v>
      </c>
      <c r="I858" s="240"/>
      <c r="J858" s="235"/>
      <c r="K858" s="235"/>
      <c r="L858" s="241"/>
      <c r="M858" s="242"/>
      <c r="N858" s="243"/>
      <c r="O858" s="243"/>
      <c r="P858" s="243"/>
      <c r="Q858" s="243"/>
      <c r="R858" s="243"/>
      <c r="S858" s="243"/>
      <c r="T858" s="244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5" t="s">
        <v>176</v>
      </c>
      <c r="AU858" s="245" t="s">
        <v>88</v>
      </c>
      <c r="AV858" s="13" t="s">
        <v>88</v>
      </c>
      <c r="AW858" s="13" t="s">
        <v>37</v>
      </c>
      <c r="AX858" s="13" t="s">
        <v>76</v>
      </c>
      <c r="AY858" s="245" t="s">
        <v>164</v>
      </c>
    </row>
    <row r="859" s="15" customFormat="1">
      <c r="A859" s="15"/>
      <c r="B859" s="256"/>
      <c r="C859" s="257"/>
      <c r="D859" s="236" t="s">
        <v>176</v>
      </c>
      <c r="E859" s="258" t="s">
        <v>19</v>
      </c>
      <c r="F859" s="259" t="s">
        <v>185</v>
      </c>
      <c r="G859" s="257"/>
      <c r="H859" s="260">
        <v>6.4240000000000004</v>
      </c>
      <c r="I859" s="261"/>
      <c r="J859" s="257"/>
      <c r="K859" s="257"/>
      <c r="L859" s="262"/>
      <c r="M859" s="263"/>
      <c r="N859" s="264"/>
      <c r="O859" s="264"/>
      <c r="P859" s="264"/>
      <c r="Q859" s="264"/>
      <c r="R859" s="264"/>
      <c r="S859" s="264"/>
      <c r="T859" s="26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6" t="s">
        <v>176</v>
      </c>
      <c r="AU859" s="266" t="s">
        <v>88</v>
      </c>
      <c r="AV859" s="15" t="s">
        <v>172</v>
      </c>
      <c r="AW859" s="15" t="s">
        <v>37</v>
      </c>
      <c r="AX859" s="15" t="s">
        <v>83</v>
      </c>
      <c r="AY859" s="266" t="s">
        <v>164</v>
      </c>
    </row>
    <row r="860" s="2" customFormat="1" ht="24.15" customHeight="1">
      <c r="A860" s="40"/>
      <c r="B860" s="41"/>
      <c r="C860" s="216" t="s">
        <v>1992</v>
      </c>
      <c r="D860" s="216" t="s">
        <v>167</v>
      </c>
      <c r="E860" s="217" t="s">
        <v>849</v>
      </c>
      <c r="F860" s="218" t="s">
        <v>850</v>
      </c>
      <c r="G860" s="219" t="s">
        <v>170</v>
      </c>
      <c r="H860" s="220">
        <v>6.4240000000000004</v>
      </c>
      <c r="I860" s="221"/>
      <c r="J860" s="222">
        <f>ROUND(I860*H860,2)</f>
        <v>0</v>
      </c>
      <c r="K860" s="218" t="s">
        <v>171</v>
      </c>
      <c r="L860" s="46"/>
      <c r="M860" s="223" t="s">
        <v>19</v>
      </c>
      <c r="N860" s="224" t="s">
        <v>48</v>
      </c>
      <c r="O860" s="86"/>
      <c r="P860" s="225">
        <f>O860*H860</f>
        <v>0</v>
      </c>
      <c r="Q860" s="225">
        <v>0.00017000000000000001</v>
      </c>
      <c r="R860" s="225">
        <f>Q860*H860</f>
        <v>0.0010920800000000001</v>
      </c>
      <c r="S860" s="225">
        <v>0</v>
      </c>
      <c r="T860" s="226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27" t="s">
        <v>311</v>
      </c>
      <c r="AT860" s="227" t="s">
        <v>167</v>
      </c>
      <c r="AU860" s="227" t="s">
        <v>88</v>
      </c>
      <c r="AY860" s="19" t="s">
        <v>164</v>
      </c>
      <c r="BE860" s="228">
        <f>IF(N860="základní",J860,0)</f>
        <v>0</v>
      </c>
      <c r="BF860" s="228">
        <f>IF(N860="snížená",J860,0)</f>
        <v>0</v>
      </c>
      <c r="BG860" s="228">
        <f>IF(N860="zákl. přenesená",J860,0)</f>
        <v>0</v>
      </c>
      <c r="BH860" s="228">
        <f>IF(N860="sníž. přenesená",J860,0)</f>
        <v>0</v>
      </c>
      <c r="BI860" s="228">
        <f>IF(N860="nulová",J860,0)</f>
        <v>0</v>
      </c>
      <c r="BJ860" s="19" t="s">
        <v>88</v>
      </c>
      <c r="BK860" s="228">
        <f>ROUND(I860*H860,2)</f>
        <v>0</v>
      </c>
      <c r="BL860" s="19" t="s">
        <v>311</v>
      </c>
      <c r="BM860" s="227" t="s">
        <v>1993</v>
      </c>
    </row>
    <row r="861" s="2" customFormat="1">
      <c r="A861" s="40"/>
      <c r="B861" s="41"/>
      <c r="C861" s="42"/>
      <c r="D861" s="229" t="s">
        <v>174</v>
      </c>
      <c r="E861" s="42"/>
      <c r="F861" s="230" t="s">
        <v>852</v>
      </c>
      <c r="G861" s="42"/>
      <c r="H861" s="42"/>
      <c r="I861" s="231"/>
      <c r="J861" s="42"/>
      <c r="K861" s="42"/>
      <c r="L861" s="46"/>
      <c r="M861" s="232"/>
      <c r="N861" s="233"/>
      <c r="O861" s="86"/>
      <c r="P861" s="86"/>
      <c r="Q861" s="86"/>
      <c r="R861" s="86"/>
      <c r="S861" s="86"/>
      <c r="T861" s="87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T861" s="19" t="s">
        <v>174</v>
      </c>
      <c r="AU861" s="19" t="s">
        <v>88</v>
      </c>
    </row>
    <row r="862" s="2" customFormat="1" ht="24.15" customHeight="1">
      <c r="A862" s="40"/>
      <c r="B862" s="41"/>
      <c r="C862" s="216" t="s">
        <v>1994</v>
      </c>
      <c r="D862" s="216" t="s">
        <v>167</v>
      </c>
      <c r="E862" s="217" t="s">
        <v>854</v>
      </c>
      <c r="F862" s="218" t="s">
        <v>855</v>
      </c>
      <c r="G862" s="219" t="s">
        <v>170</v>
      </c>
      <c r="H862" s="220">
        <v>6.4240000000000004</v>
      </c>
      <c r="I862" s="221"/>
      <c r="J862" s="222">
        <f>ROUND(I862*H862,2)</f>
        <v>0</v>
      </c>
      <c r="K862" s="218" t="s">
        <v>171</v>
      </c>
      <c r="L862" s="46"/>
      <c r="M862" s="223" t="s">
        <v>19</v>
      </c>
      <c r="N862" s="224" t="s">
        <v>48</v>
      </c>
      <c r="O862" s="86"/>
      <c r="P862" s="225">
        <f>O862*H862</f>
        <v>0</v>
      </c>
      <c r="Q862" s="225">
        <v>0.00012</v>
      </c>
      <c r="R862" s="225">
        <f>Q862*H862</f>
        <v>0.00077088000000000005</v>
      </c>
      <c r="S862" s="225">
        <v>0</v>
      </c>
      <c r="T862" s="226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27" t="s">
        <v>311</v>
      </c>
      <c r="AT862" s="227" t="s">
        <v>167</v>
      </c>
      <c r="AU862" s="227" t="s">
        <v>88</v>
      </c>
      <c r="AY862" s="19" t="s">
        <v>164</v>
      </c>
      <c r="BE862" s="228">
        <f>IF(N862="základní",J862,0)</f>
        <v>0</v>
      </c>
      <c r="BF862" s="228">
        <f>IF(N862="snížená",J862,0)</f>
        <v>0</v>
      </c>
      <c r="BG862" s="228">
        <f>IF(N862="zákl. přenesená",J862,0)</f>
        <v>0</v>
      </c>
      <c r="BH862" s="228">
        <f>IF(N862="sníž. přenesená",J862,0)</f>
        <v>0</v>
      </c>
      <c r="BI862" s="228">
        <f>IF(N862="nulová",J862,0)</f>
        <v>0</v>
      </c>
      <c r="BJ862" s="19" t="s">
        <v>88</v>
      </c>
      <c r="BK862" s="228">
        <f>ROUND(I862*H862,2)</f>
        <v>0</v>
      </c>
      <c r="BL862" s="19" t="s">
        <v>311</v>
      </c>
      <c r="BM862" s="227" t="s">
        <v>1995</v>
      </c>
    </row>
    <row r="863" s="2" customFormat="1">
      <c r="A863" s="40"/>
      <c r="B863" s="41"/>
      <c r="C863" s="42"/>
      <c r="D863" s="229" t="s">
        <v>174</v>
      </c>
      <c r="E863" s="42"/>
      <c r="F863" s="230" t="s">
        <v>857</v>
      </c>
      <c r="G863" s="42"/>
      <c r="H863" s="42"/>
      <c r="I863" s="231"/>
      <c r="J863" s="42"/>
      <c r="K863" s="42"/>
      <c r="L863" s="46"/>
      <c r="M863" s="232"/>
      <c r="N863" s="233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174</v>
      </c>
      <c r="AU863" s="19" t="s">
        <v>88</v>
      </c>
    </row>
    <row r="864" s="12" customFormat="1" ht="22.8" customHeight="1">
      <c r="A864" s="12"/>
      <c r="B864" s="200"/>
      <c r="C864" s="201"/>
      <c r="D864" s="202" t="s">
        <v>75</v>
      </c>
      <c r="E864" s="214" t="s">
        <v>858</v>
      </c>
      <c r="F864" s="214" t="s">
        <v>859</v>
      </c>
      <c r="G864" s="201"/>
      <c r="H864" s="201"/>
      <c r="I864" s="204"/>
      <c r="J864" s="215">
        <f>BK864</f>
        <v>0</v>
      </c>
      <c r="K864" s="201"/>
      <c r="L864" s="206"/>
      <c r="M864" s="207"/>
      <c r="N864" s="208"/>
      <c r="O864" s="208"/>
      <c r="P864" s="209">
        <f>SUM(P865:P874)</f>
        <v>0</v>
      </c>
      <c r="Q864" s="208"/>
      <c r="R864" s="209">
        <f>SUM(R865:R874)</f>
        <v>0.15074199999999999</v>
      </c>
      <c r="S864" s="208"/>
      <c r="T864" s="210">
        <f>SUM(T865:T874)</f>
        <v>0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211" t="s">
        <v>88</v>
      </c>
      <c r="AT864" s="212" t="s">
        <v>75</v>
      </c>
      <c r="AU864" s="212" t="s">
        <v>83</v>
      </c>
      <c r="AY864" s="211" t="s">
        <v>164</v>
      </c>
      <c r="BK864" s="213">
        <f>SUM(BK865:BK874)</f>
        <v>0</v>
      </c>
    </row>
    <row r="865" s="2" customFormat="1" ht="24.15" customHeight="1">
      <c r="A865" s="40"/>
      <c r="B865" s="41"/>
      <c r="C865" s="216" t="s">
        <v>1996</v>
      </c>
      <c r="D865" s="216" t="s">
        <v>167</v>
      </c>
      <c r="E865" s="217" t="s">
        <v>861</v>
      </c>
      <c r="F865" s="218" t="s">
        <v>862</v>
      </c>
      <c r="G865" s="219" t="s">
        <v>170</v>
      </c>
      <c r="H865" s="220">
        <v>327.69999999999999</v>
      </c>
      <c r="I865" s="221"/>
      <c r="J865" s="222">
        <f>ROUND(I865*H865,2)</f>
        <v>0</v>
      </c>
      <c r="K865" s="218" t="s">
        <v>171</v>
      </c>
      <c r="L865" s="46"/>
      <c r="M865" s="223" t="s">
        <v>19</v>
      </c>
      <c r="N865" s="224" t="s">
        <v>48</v>
      </c>
      <c r="O865" s="86"/>
      <c r="P865" s="225">
        <f>O865*H865</f>
        <v>0</v>
      </c>
      <c r="Q865" s="225">
        <v>0</v>
      </c>
      <c r="R865" s="225">
        <f>Q865*H865</f>
        <v>0</v>
      </c>
      <c r="S865" s="225">
        <v>0</v>
      </c>
      <c r="T865" s="226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27" t="s">
        <v>311</v>
      </c>
      <c r="AT865" s="227" t="s">
        <v>167</v>
      </c>
      <c r="AU865" s="227" t="s">
        <v>88</v>
      </c>
      <c r="AY865" s="19" t="s">
        <v>164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19" t="s">
        <v>88</v>
      </c>
      <c r="BK865" s="228">
        <f>ROUND(I865*H865,2)</f>
        <v>0</v>
      </c>
      <c r="BL865" s="19" t="s">
        <v>311</v>
      </c>
      <c r="BM865" s="227" t="s">
        <v>1997</v>
      </c>
    </row>
    <row r="866" s="2" customFormat="1">
      <c r="A866" s="40"/>
      <c r="B866" s="41"/>
      <c r="C866" s="42"/>
      <c r="D866" s="229" t="s">
        <v>174</v>
      </c>
      <c r="E866" s="42"/>
      <c r="F866" s="230" t="s">
        <v>864</v>
      </c>
      <c r="G866" s="42"/>
      <c r="H866" s="42"/>
      <c r="I866" s="231"/>
      <c r="J866" s="42"/>
      <c r="K866" s="42"/>
      <c r="L866" s="46"/>
      <c r="M866" s="232"/>
      <c r="N866" s="233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174</v>
      </c>
      <c r="AU866" s="19" t="s">
        <v>88</v>
      </c>
    </row>
    <row r="867" s="13" customFormat="1">
      <c r="A867" s="13"/>
      <c r="B867" s="234"/>
      <c r="C867" s="235"/>
      <c r="D867" s="236" t="s">
        <v>176</v>
      </c>
      <c r="E867" s="237" t="s">
        <v>19</v>
      </c>
      <c r="F867" s="238" t="s">
        <v>1998</v>
      </c>
      <c r="G867" s="235"/>
      <c r="H867" s="239">
        <v>174.71000000000001</v>
      </c>
      <c r="I867" s="240"/>
      <c r="J867" s="235"/>
      <c r="K867" s="235"/>
      <c r="L867" s="241"/>
      <c r="M867" s="242"/>
      <c r="N867" s="243"/>
      <c r="O867" s="243"/>
      <c r="P867" s="243"/>
      <c r="Q867" s="243"/>
      <c r="R867" s="243"/>
      <c r="S867" s="243"/>
      <c r="T867" s="244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5" t="s">
        <v>176</v>
      </c>
      <c r="AU867" s="245" t="s">
        <v>88</v>
      </c>
      <c r="AV867" s="13" t="s">
        <v>88</v>
      </c>
      <c r="AW867" s="13" t="s">
        <v>37</v>
      </c>
      <c r="AX867" s="13" t="s">
        <v>76</v>
      </c>
      <c r="AY867" s="245" t="s">
        <v>164</v>
      </c>
    </row>
    <row r="868" s="13" customFormat="1">
      <c r="A868" s="13"/>
      <c r="B868" s="234"/>
      <c r="C868" s="235"/>
      <c r="D868" s="236" t="s">
        <v>176</v>
      </c>
      <c r="E868" s="237" t="s">
        <v>19</v>
      </c>
      <c r="F868" s="238" t="s">
        <v>1999</v>
      </c>
      <c r="G868" s="235"/>
      <c r="H868" s="239">
        <v>142.35499999999999</v>
      </c>
      <c r="I868" s="240"/>
      <c r="J868" s="235"/>
      <c r="K868" s="235"/>
      <c r="L868" s="241"/>
      <c r="M868" s="242"/>
      <c r="N868" s="243"/>
      <c r="O868" s="243"/>
      <c r="P868" s="243"/>
      <c r="Q868" s="243"/>
      <c r="R868" s="243"/>
      <c r="S868" s="243"/>
      <c r="T868" s="244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5" t="s">
        <v>176</v>
      </c>
      <c r="AU868" s="245" t="s">
        <v>88</v>
      </c>
      <c r="AV868" s="13" t="s">
        <v>88</v>
      </c>
      <c r="AW868" s="13" t="s">
        <v>37</v>
      </c>
      <c r="AX868" s="13" t="s">
        <v>76</v>
      </c>
      <c r="AY868" s="245" t="s">
        <v>164</v>
      </c>
    </row>
    <row r="869" s="13" customFormat="1">
      <c r="A869" s="13"/>
      <c r="B869" s="234"/>
      <c r="C869" s="235"/>
      <c r="D869" s="236" t="s">
        <v>176</v>
      </c>
      <c r="E869" s="237" t="s">
        <v>19</v>
      </c>
      <c r="F869" s="238" t="s">
        <v>2000</v>
      </c>
      <c r="G869" s="235"/>
      <c r="H869" s="239">
        <v>10.635</v>
      </c>
      <c r="I869" s="240"/>
      <c r="J869" s="235"/>
      <c r="K869" s="235"/>
      <c r="L869" s="241"/>
      <c r="M869" s="242"/>
      <c r="N869" s="243"/>
      <c r="O869" s="243"/>
      <c r="P869" s="243"/>
      <c r="Q869" s="243"/>
      <c r="R869" s="243"/>
      <c r="S869" s="243"/>
      <c r="T869" s="244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5" t="s">
        <v>176</v>
      </c>
      <c r="AU869" s="245" t="s">
        <v>88</v>
      </c>
      <c r="AV869" s="13" t="s">
        <v>88</v>
      </c>
      <c r="AW869" s="13" t="s">
        <v>37</v>
      </c>
      <c r="AX869" s="13" t="s">
        <v>76</v>
      </c>
      <c r="AY869" s="245" t="s">
        <v>164</v>
      </c>
    </row>
    <row r="870" s="15" customFormat="1">
      <c r="A870" s="15"/>
      <c r="B870" s="256"/>
      <c r="C870" s="257"/>
      <c r="D870" s="236" t="s">
        <v>176</v>
      </c>
      <c r="E870" s="258" t="s">
        <v>19</v>
      </c>
      <c r="F870" s="259" t="s">
        <v>185</v>
      </c>
      <c r="G870" s="257"/>
      <c r="H870" s="260">
        <v>327.69999999999999</v>
      </c>
      <c r="I870" s="261"/>
      <c r="J870" s="257"/>
      <c r="K870" s="257"/>
      <c r="L870" s="262"/>
      <c r="M870" s="263"/>
      <c r="N870" s="264"/>
      <c r="O870" s="264"/>
      <c r="P870" s="264"/>
      <c r="Q870" s="264"/>
      <c r="R870" s="264"/>
      <c r="S870" s="264"/>
      <c r="T870" s="26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6" t="s">
        <v>176</v>
      </c>
      <c r="AU870" s="266" t="s">
        <v>88</v>
      </c>
      <c r="AV870" s="15" t="s">
        <v>172</v>
      </c>
      <c r="AW870" s="15" t="s">
        <v>37</v>
      </c>
      <c r="AX870" s="15" t="s">
        <v>83</v>
      </c>
      <c r="AY870" s="266" t="s">
        <v>164</v>
      </c>
    </row>
    <row r="871" s="2" customFormat="1" ht="33" customHeight="1">
      <c r="A871" s="40"/>
      <c r="B871" s="41"/>
      <c r="C871" s="216" t="s">
        <v>2001</v>
      </c>
      <c r="D871" s="216" t="s">
        <v>167</v>
      </c>
      <c r="E871" s="217" t="s">
        <v>869</v>
      </c>
      <c r="F871" s="218" t="s">
        <v>870</v>
      </c>
      <c r="G871" s="219" t="s">
        <v>170</v>
      </c>
      <c r="H871" s="220">
        <v>327.69999999999999</v>
      </c>
      <c r="I871" s="221"/>
      <c r="J871" s="222">
        <f>ROUND(I871*H871,2)</f>
        <v>0</v>
      </c>
      <c r="K871" s="218" t="s">
        <v>171</v>
      </c>
      <c r="L871" s="46"/>
      <c r="M871" s="223" t="s">
        <v>19</v>
      </c>
      <c r="N871" s="224" t="s">
        <v>48</v>
      </c>
      <c r="O871" s="86"/>
      <c r="P871" s="225">
        <f>O871*H871</f>
        <v>0</v>
      </c>
      <c r="Q871" s="225">
        <v>0.00020000000000000001</v>
      </c>
      <c r="R871" s="225">
        <f>Q871*H871</f>
        <v>0.065540000000000001</v>
      </c>
      <c r="S871" s="225">
        <v>0</v>
      </c>
      <c r="T871" s="226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27" t="s">
        <v>311</v>
      </c>
      <c r="AT871" s="227" t="s">
        <v>167</v>
      </c>
      <c r="AU871" s="227" t="s">
        <v>88</v>
      </c>
      <c r="AY871" s="19" t="s">
        <v>164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19" t="s">
        <v>88</v>
      </c>
      <c r="BK871" s="228">
        <f>ROUND(I871*H871,2)</f>
        <v>0</v>
      </c>
      <c r="BL871" s="19" t="s">
        <v>311</v>
      </c>
      <c r="BM871" s="227" t="s">
        <v>2002</v>
      </c>
    </row>
    <row r="872" s="2" customFormat="1">
      <c r="A872" s="40"/>
      <c r="B872" s="41"/>
      <c r="C872" s="42"/>
      <c r="D872" s="229" t="s">
        <v>174</v>
      </c>
      <c r="E872" s="42"/>
      <c r="F872" s="230" t="s">
        <v>872</v>
      </c>
      <c r="G872" s="42"/>
      <c r="H872" s="42"/>
      <c r="I872" s="231"/>
      <c r="J872" s="42"/>
      <c r="K872" s="42"/>
      <c r="L872" s="46"/>
      <c r="M872" s="232"/>
      <c r="N872" s="233"/>
      <c r="O872" s="86"/>
      <c r="P872" s="86"/>
      <c r="Q872" s="86"/>
      <c r="R872" s="86"/>
      <c r="S872" s="86"/>
      <c r="T872" s="87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T872" s="19" t="s">
        <v>174</v>
      </c>
      <c r="AU872" s="19" t="s">
        <v>88</v>
      </c>
    </row>
    <row r="873" s="2" customFormat="1" ht="37.8" customHeight="1">
      <c r="A873" s="40"/>
      <c r="B873" s="41"/>
      <c r="C873" s="216" t="s">
        <v>2003</v>
      </c>
      <c r="D873" s="216" t="s">
        <v>167</v>
      </c>
      <c r="E873" s="217" t="s">
        <v>874</v>
      </c>
      <c r="F873" s="218" t="s">
        <v>875</v>
      </c>
      <c r="G873" s="219" t="s">
        <v>170</v>
      </c>
      <c r="H873" s="220">
        <v>327.69999999999999</v>
      </c>
      <c r="I873" s="221"/>
      <c r="J873" s="222">
        <f>ROUND(I873*H873,2)</f>
        <v>0</v>
      </c>
      <c r="K873" s="218" t="s">
        <v>171</v>
      </c>
      <c r="L873" s="46"/>
      <c r="M873" s="223" t="s">
        <v>19</v>
      </c>
      <c r="N873" s="224" t="s">
        <v>48</v>
      </c>
      <c r="O873" s="86"/>
      <c r="P873" s="225">
        <f>O873*H873</f>
        <v>0</v>
      </c>
      <c r="Q873" s="225">
        <v>0.00025999999999999998</v>
      </c>
      <c r="R873" s="225">
        <f>Q873*H873</f>
        <v>0.085201999999999986</v>
      </c>
      <c r="S873" s="225">
        <v>0</v>
      </c>
      <c r="T873" s="226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27" t="s">
        <v>311</v>
      </c>
      <c r="AT873" s="227" t="s">
        <v>167</v>
      </c>
      <c r="AU873" s="227" t="s">
        <v>88</v>
      </c>
      <c r="AY873" s="19" t="s">
        <v>164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9" t="s">
        <v>88</v>
      </c>
      <c r="BK873" s="228">
        <f>ROUND(I873*H873,2)</f>
        <v>0</v>
      </c>
      <c r="BL873" s="19" t="s">
        <v>311</v>
      </c>
      <c r="BM873" s="227" t="s">
        <v>2004</v>
      </c>
    </row>
    <row r="874" s="2" customFormat="1">
      <c r="A874" s="40"/>
      <c r="B874" s="41"/>
      <c r="C874" s="42"/>
      <c r="D874" s="229" t="s">
        <v>174</v>
      </c>
      <c r="E874" s="42"/>
      <c r="F874" s="230" t="s">
        <v>877</v>
      </c>
      <c r="G874" s="42"/>
      <c r="H874" s="42"/>
      <c r="I874" s="231"/>
      <c r="J874" s="42"/>
      <c r="K874" s="42"/>
      <c r="L874" s="46"/>
      <c r="M874" s="232"/>
      <c r="N874" s="233"/>
      <c r="O874" s="86"/>
      <c r="P874" s="86"/>
      <c r="Q874" s="86"/>
      <c r="R874" s="86"/>
      <c r="S874" s="86"/>
      <c r="T874" s="87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T874" s="19" t="s">
        <v>174</v>
      </c>
      <c r="AU874" s="19" t="s">
        <v>88</v>
      </c>
    </row>
    <row r="875" s="12" customFormat="1" ht="22.8" customHeight="1">
      <c r="A875" s="12"/>
      <c r="B875" s="200"/>
      <c r="C875" s="201"/>
      <c r="D875" s="202" t="s">
        <v>75</v>
      </c>
      <c r="E875" s="214" t="s">
        <v>878</v>
      </c>
      <c r="F875" s="214" t="s">
        <v>879</v>
      </c>
      <c r="G875" s="201"/>
      <c r="H875" s="201"/>
      <c r="I875" s="204"/>
      <c r="J875" s="215">
        <f>BK875</f>
        <v>0</v>
      </c>
      <c r="K875" s="201"/>
      <c r="L875" s="206"/>
      <c r="M875" s="207"/>
      <c r="N875" s="208"/>
      <c r="O875" s="208"/>
      <c r="P875" s="209">
        <f>SUM(P876:P878)</f>
        <v>0</v>
      </c>
      <c r="Q875" s="208"/>
      <c r="R875" s="209">
        <f>SUM(R876:R878)</f>
        <v>0</v>
      </c>
      <c r="S875" s="208"/>
      <c r="T875" s="210">
        <f>SUM(T876:T878)</f>
        <v>0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11" t="s">
        <v>88</v>
      </c>
      <c r="AT875" s="212" t="s">
        <v>75</v>
      </c>
      <c r="AU875" s="212" t="s">
        <v>83</v>
      </c>
      <c r="AY875" s="211" t="s">
        <v>164</v>
      </c>
      <c r="BK875" s="213">
        <f>SUM(BK876:BK878)</f>
        <v>0</v>
      </c>
    </row>
    <row r="876" s="2" customFormat="1" ht="16.5" customHeight="1">
      <c r="A876" s="40"/>
      <c r="B876" s="41"/>
      <c r="C876" s="216" t="s">
        <v>2005</v>
      </c>
      <c r="D876" s="216" t="s">
        <v>167</v>
      </c>
      <c r="E876" s="217" t="s">
        <v>881</v>
      </c>
      <c r="F876" s="218" t="s">
        <v>882</v>
      </c>
      <c r="G876" s="219" t="s">
        <v>221</v>
      </c>
      <c r="H876" s="220">
        <v>3</v>
      </c>
      <c r="I876" s="221"/>
      <c r="J876" s="222">
        <f>ROUND(I876*H876,2)</f>
        <v>0</v>
      </c>
      <c r="K876" s="218" t="s">
        <v>19</v>
      </c>
      <c r="L876" s="46"/>
      <c r="M876" s="223" t="s">
        <v>19</v>
      </c>
      <c r="N876" s="224" t="s">
        <v>48</v>
      </c>
      <c r="O876" s="86"/>
      <c r="P876" s="225">
        <f>O876*H876</f>
        <v>0</v>
      </c>
      <c r="Q876" s="225">
        <v>0</v>
      </c>
      <c r="R876" s="225">
        <f>Q876*H876</f>
        <v>0</v>
      </c>
      <c r="S876" s="225">
        <v>0</v>
      </c>
      <c r="T876" s="226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27" t="s">
        <v>311</v>
      </c>
      <c r="AT876" s="227" t="s">
        <v>167</v>
      </c>
      <c r="AU876" s="227" t="s">
        <v>88</v>
      </c>
      <c r="AY876" s="19" t="s">
        <v>164</v>
      </c>
      <c r="BE876" s="228">
        <f>IF(N876="základní",J876,0)</f>
        <v>0</v>
      </c>
      <c r="BF876" s="228">
        <f>IF(N876="snížená",J876,0)</f>
        <v>0</v>
      </c>
      <c r="BG876" s="228">
        <f>IF(N876="zákl. přenesená",J876,0)</f>
        <v>0</v>
      </c>
      <c r="BH876" s="228">
        <f>IF(N876="sníž. přenesená",J876,0)</f>
        <v>0</v>
      </c>
      <c r="BI876" s="228">
        <f>IF(N876="nulová",J876,0)</f>
        <v>0</v>
      </c>
      <c r="BJ876" s="19" t="s">
        <v>88</v>
      </c>
      <c r="BK876" s="228">
        <f>ROUND(I876*H876,2)</f>
        <v>0</v>
      </c>
      <c r="BL876" s="19" t="s">
        <v>311</v>
      </c>
      <c r="BM876" s="227" t="s">
        <v>2006</v>
      </c>
    </row>
    <row r="877" s="2" customFormat="1" ht="114.9" customHeight="1">
      <c r="A877" s="40"/>
      <c r="B877" s="41"/>
      <c r="C877" s="216" t="s">
        <v>2007</v>
      </c>
      <c r="D877" s="216" t="s">
        <v>167</v>
      </c>
      <c r="E877" s="217" t="s">
        <v>885</v>
      </c>
      <c r="F877" s="218" t="s">
        <v>886</v>
      </c>
      <c r="G877" s="219" t="s">
        <v>246</v>
      </c>
      <c r="H877" s="220">
        <v>1</v>
      </c>
      <c r="I877" s="221"/>
      <c r="J877" s="222">
        <f>ROUND(I877*H877,2)</f>
        <v>0</v>
      </c>
      <c r="K877" s="218" t="s">
        <v>19</v>
      </c>
      <c r="L877" s="46"/>
      <c r="M877" s="223" t="s">
        <v>19</v>
      </c>
      <c r="N877" s="224" t="s">
        <v>48</v>
      </c>
      <c r="O877" s="86"/>
      <c r="P877" s="225">
        <f>O877*H877</f>
        <v>0</v>
      </c>
      <c r="Q877" s="225">
        <v>0</v>
      </c>
      <c r="R877" s="225">
        <f>Q877*H877</f>
        <v>0</v>
      </c>
      <c r="S877" s="225">
        <v>0</v>
      </c>
      <c r="T877" s="226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27" t="s">
        <v>311</v>
      </c>
      <c r="AT877" s="227" t="s">
        <v>167</v>
      </c>
      <c r="AU877" s="227" t="s">
        <v>88</v>
      </c>
      <c r="AY877" s="19" t="s">
        <v>164</v>
      </c>
      <c r="BE877" s="228">
        <f>IF(N877="základní",J877,0)</f>
        <v>0</v>
      </c>
      <c r="BF877" s="228">
        <f>IF(N877="snížená",J877,0)</f>
        <v>0</v>
      </c>
      <c r="BG877" s="228">
        <f>IF(N877="zákl. přenesená",J877,0)</f>
        <v>0</v>
      </c>
      <c r="BH877" s="228">
        <f>IF(N877="sníž. přenesená",J877,0)</f>
        <v>0</v>
      </c>
      <c r="BI877" s="228">
        <f>IF(N877="nulová",J877,0)</f>
        <v>0</v>
      </c>
      <c r="BJ877" s="19" t="s">
        <v>88</v>
      </c>
      <c r="BK877" s="228">
        <f>ROUND(I877*H877,2)</f>
        <v>0</v>
      </c>
      <c r="BL877" s="19" t="s">
        <v>311</v>
      </c>
      <c r="BM877" s="227" t="s">
        <v>2008</v>
      </c>
    </row>
    <row r="878" s="2" customFormat="1" ht="16.5" customHeight="1">
      <c r="A878" s="40"/>
      <c r="B878" s="41"/>
      <c r="C878" s="216" t="s">
        <v>2009</v>
      </c>
      <c r="D878" s="216" t="s">
        <v>167</v>
      </c>
      <c r="E878" s="217" t="s">
        <v>889</v>
      </c>
      <c r="F878" s="218" t="s">
        <v>890</v>
      </c>
      <c r="G878" s="219" t="s">
        <v>246</v>
      </c>
      <c r="H878" s="220">
        <v>1</v>
      </c>
      <c r="I878" s="221"/>
      <c r="J878" s="222">
        <f>ROUND(I878*H878,2)</f>
        <v>0</v>
      </c>
      <c r="K878" s="218" t="s">
        <v>19</v>
      </c>
      <c r="L878" s="46"/>
      <c r="M878" s="288" t="s">
        <v>19</v>
      </c>
      <c r="N878" s="289" t="s">
        <v>48</v>
      </c>
      <c r="O878" s="290"/>
      <c r="P878" s="291">
        <f>O878*H878</f>
        <v>0</v>
      </c>
      <c r="Q878" s="291">
        <v>0</v>
      </c>
      <c r="R878" s="291">
        <f>Q878*H878</f>
        <v>0</v>
      </c>
      <c r="S878" s="291">
        <v>0</v>
      </c>
      <c r="T878" s="292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27" t="s">
        <v>311</v>
      </c>
      <c r="AT878" s="227" t="s">
        <v>167</v>
      </c>
      <c r="AU878" s="227" t="s">
        <v>88</v>
      </c>
      <c r="AY878" s="19" t="s">
        <v>164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19" t="s">
        <v>88</v>
      </c>
      <c r="BK878" s="228">
        <f>ROUND(I878*H878,2)</f>
        <v>0</v>
      </c>
      <c r="BL878" s="19" t="s">
        <v>311</v>
      </c>
      <c r="BM878" s="227" t="s">
        <v>2010</v>
      </c>
    </row>
    <row r="879" s="2" customFormat="1" ht="6.96" customHeight="1">
      <c r="A879" s="40"/>
      <c r="B879" s="61"/>
      <c r="C879" s="62"/>
      <c r="D879" s="62"/>
      <c r="E879" s="62"/>
      <c r="F879" s="62"/>
      <c r="G879" s="62"/>
      <c r="H879" s="62"/>
      <c r="I879" s="62"/>
      <c r="J879" s="62"/>
      <c r="K879" s="62"/>
      <c r="L879" s="46"/>
      <c r="M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</row>
  </sheetData>
  <sheetProtection sheet="1" autoFilter="0" formatColumns="0" formatRows="0" objects="1" scenarios="1" spinCount="100000" saltValue="l+ytXanLpevBTqhuYutz21b4unzGRXW6hwOLiozci1IF1kyxSIK1ePwuTj2jsQfI1uGHB6owQRqJCdbPqRf0XA==" hashValue="mrUpVBGz9yNFgL98VKFZo3hSYfv1p30/UxpHQ+pBoYEQkATYNGh0tFRzXPMmgxYJIBwxPRxuSOOKADf6Y32hhg==" algorithmName="SHA-512" password="CC35"/>
  <autoFilter ref="C113:K87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100:H100"/>
    <mergeCell ref="E104:H104"/>
    <mergeCell ref="E102:H102"/>
    <mergeCell ref="E106:H106"/>
    <mergeCell ref="L2:V2"/>
  </mergeCells>
  <hyperlinks>
    <hyperlink ref="F118" r:id="rId1" display="https://podminky.urs.cz/item/CS_URS_2021_02/612131101"/>
    <hyperlink ref="F121" r:id="rId2" display="https://podminky.urs.cz/item/CS_URS_2021_02/612311111"/>
    <hyperlink ref="F128" r:id="rId3" display="https://podminky.urs.cz/item/CS_URS_2021_02/612311141"/>
    <hyperlink ref="F171" r:id="rId4" display="https://podminky.urs.cz/item/CS_URS_2021_02/619995001"/>
    <hyperlink ref="F179" r:id="rId5" display="https://podminky.urs.cz/item/CS_URS_2021_02/632481215"/>
    <hyperlink ref="F196" r:id="rId6" display="https://podminky.urs.cz/item/CS_URS_2021_02/642942611"/>
    <hyperlink ref="F198" r:id="rId7" display="https://podminky.urs.cz/item/CS_URS_2021_02/55331384"/>
    <hyperlink ref="F201" r:id="rId8" display="https://podminky.urs.cz/item/CS_URS_2021_02/55331382"/>
    <hyperlink ref="F204" r:id="rId9" display="https://podminky.urs.cz/item/CS_URS_2021_02/55331386"/>
    <hyperlink ref="F209" r:id="rId10" display="https://podminky.urs.cz/item/CS_URS_2021_02/642945111"/>
    <hyperlink ref="F216" r:id="rId11" display="https://podminky.urs.cz/item/CS_URS_2021_02/949101111"/>
    <hyperlink ref="F220" r:id="rId12" display="https://podminky.urs.cz/item/CS_URS_2021_02/952901111"/>
    <hyperlink ref="F224" r:id="rId13" display="https://podminky.urs.cz/item/CS_URS_2021_02/962031132"/>
    <hyperlink ref="F227" r:id="rId14" display="https://podminky.urs.cz/item/CS_URS_2021_02/962032231"/>
    <hyperlink ref="F235" r:id="rId15" display="https://podminky.urs.cz/item/CS_URS_2021_02/962032631"/>
    <hyperlink ref="F238" r:id="rId16" display="https://podminky.urs.cz/item/CS_URS_2021_02/965081113"/>
    <hyperlink ref="F244" r:id="rId17" display="https://podminky.urs.cz/item/CS_URS_2021_02/965082923"/>
    <hyperlink ref="F258" r:id="rId18" display="https://podminky.urs.cz/item/CS_URS_2021_02/968062246"/>
    <hyperlink ref="F263" r:id="rId19" display="https://podminky.urs.cz/item/CS_URS_2021_02/968062355"/>
    <hyperlink ref="F269" r:id="rId20" display="https://podminky.urs.cz/item/CS_URS_2021_02/968062456"/>
    <hyperlink ref="F273" r:id="rId21" display="https://podminky.urs.cz/item/CS_URS_2021_02/968062747"/>
    <hyperlink ref="F277" r:id="rId22" display="https://podminky.urs.cz/item/CS_URS_2021_02/968072455"/>
    <hyperlink ref="F282" r:id="rId23" display="https://podminky.urs.cz/item/CS_URS_2021_02/971033641"/>
    <hyperlink ref="F286" r:id="rId24" display="https://podminky.urs.cz/item/CS_URS_2021_02/978013191"/>
    <hyperlink ref="F336" r:id="rId25" display="https://podminky.urs.cz/item/CS_URS_2021_02/978059541"/>
    <hyperlink ref="F342" r:id="rId26" display="https://podminky.urs.cz/item/CS_URS_2021_02/997013213"/>
    <hyperlink ref="F344" r:id="rId27" display="https://podminky.urs.cz/item/CS_URS_2021_02/997013501"/>
    <hyperlink ref="F346" r:id="rId28" display="https://podminky.urs.cz/item/CS_URS_2021_02/997013509"/>
    <hyperlink ref="F349" r:id="rId29" display="https://podminky.urs.cz/item/CS_URS_2021_02/997013631"/>
    <hyperlink ref="F352" r:id="rId30" display="https://podminky.urs.cz/item/CS_URS_2021_02/998017002"/>
    <hyperlink ref="F356" r:id="rId31" display="https://podminky.urs.cz/item/CS_URS_2021_02/711131811"/>
    <hyperlink ref="F371" r:id="rId32" display="https://podminky.urs.cz/item/CS_URS_2021_02/713110851"/>
    <hyperlink ref="F377" r:id="rId33" display="https://podminky.urs.cz/item/CS_URS_2021_02/713121121"/>
    <hyperlink ref="F393" r:id="rId34" display="https://podminky.urs.cz/item/CS_URS_2021_02/63141432"/>
    <hyperlink ref="F411" r:id="rId35" display="https://podminky.urs.cz/item/CS_URS_2021_02/27255014"/>
    <hyperlink ref="F414" r:id="rId36" display="https://podminky.urs.cz/item/CS_URS_2021_02/713151111"/>
    <hyperlink ref="F427" r:id="rId37" display="https://podminky.urs.cz/item/CS_URS_2021_02/63141182"/>
    <hyperlink ref="F430" r:id="rId38" display="https://podminky.urs.cz/item/CS_URS_2021_02/713151813"/>
    <hyperlink ref="F443" r:id="rId39" display="https://podminky.urs.cz/item/CS_URS_2021_02/998713102"/>
    <hyperlink ref="F445" r:id="rId40" display="https://podminky.urs.cz/item/CS_URS_2021_02/998713181"/>
    <hyperlink ref="F448" r:id="rId41" display="https://podminky.urs.cz/item/CS_URS_2021_02/762522811"/>
    <hyperlink ref="F461" r:id="rId42" display="https://podminky.urs.cz/item/CS_URS_2021_02/762526811"/>
    <hyperlink ref="F474" r:id="rId43" display="https://podminky.urs.cz/item/CS_URS_2021_02/762841811"/>
    <hyperlink ref="F481" r:id="rId44" display="https://podminky.urs.cz/item/CS_URS_2021_02/762841812"/>
    <hyperlink ref="F494" r:id="rId45" display="https://podminky.urs.cz/item/CS_URS_2021_02/763112325"/>
    <hyperlink ref="F497" r:id="rId46" display="https://podminky.urs.cz/item/CS_URS_2021_02/763112343"/>
    <hyperlink ref="F500" r:id="rId47" display="https://podminky.urs.cz/item/CS_URS_2021_02/763113341"/>
    <hyperlink ref="F503" r:id="rId48" display="https://podminky.urs.cz/item/CS_URS_2021_02/763153401"/>
    <hyperlink ref="F519" r:id="rId49" display="https://podminky.urs.cz/item/CS_URS_2021_02/763161511"/>
    <hyperlink ref="F531" r:id="rId50" display="https://podminky.urs.cz/item/CS_URS_2021_02/763161531"/>
    <hyperlink ref="F534" r:id="rId51" display="https://podminky.urs.cz/item/CS_URS_2021_02/763182411"/>
    <hyperlink ref="F552" r:id="rId52" display="https://podminky.urs.cz/item/CS_URS_2021_02/763251391"/>
    <hyperlink ref="F560" r:id="rId53" display="https://podminky.urs.cz/item/CS_URS_2021_02/763251391"/>
    <hyperlink ref="F571" r:id="rId54" display="https://podminky.urs.cz/item/CS_URS_2021_02/998763302"/>
    <hyperlink ref="F573" r:id="rId55" display="https://podminky.urs.cz/item/CS_URS_2021_02/998763381"/>
    <hyperlink ref="F576" r:id="rId56" display="https://podminky.urs.cz/item/CS_URS_2021_02/764002851"/>
    <hyperlink ref="F583" r:id="rId57" display="https://podminky.urs.cz/item/CS_URS_2021_02/764216604"/>
    <hyperlink ref="F590" r:id="rId58" display="https://podminky.urs.cz/item/CS_URS_2021_02/764216665"/>
    <hyperlink ref="F593" r:id="rId59" display="https://podminky.urs.cz/item/CS_URS_2021_02/998764102"/>
    <hyperlink ref="F595" r:id="rId60" display="https://podminky.urs.cz/item/CS_URS_2021_02/998764181"/>
    <hyperlink ref="F598" r:id="rId61" display="https://podminky.urs.cz/item/CS_URS_2021_02/766411821"/>
    <hyperlink ref="F603" r:id="rId62" display="https://podminky.urs.cz/item/CS_URS_2021_02/766411822"/>
    <hyperlink ref="F605" r:id="rId63" display="https://podminky.urs.cz/item/CS_URS_2021_02/766622131"/>
    <hyperlink ref="F610" r:id="rId64" display="https://podminky.urs.cz/item/CS_URS_2021_02/766622132"/>
    <hyperlink ref="F619" r:id="rId65" display="https://podminky.urs.cz/item/CS_URS_2021_02/766622216"/>
    <hyperlink ref="F624" r:id="rId66" display="https://podminky.urs.cz/item/CS_URS_2021_02/766660001"/>
    <hyperlink ref="F629" r:id="rId67" display="https://podminky.urs.cz/item/CS_URS_2021_02/61162085"/>
    <hyperlink ref="F632" r:id="rId68" display="https://podminky.urs.cz/item/CS_URS_2021_02/61162086"/>
    <hyperlink ref="F635" r:id="rId69" display="https://podminky.urs.cz/item/CS_URS_2021_02/766660002"/>
    <hyperlink ref="F640" r:id="rId70" display="https://podminky.urs.cz/item/CS_URS_2021_02/61162087"/>
    <hyperlink ref="F645" r:id="rId71" display="https://podminky.urs.cz/item/CS_URS_2021_02/766660042"/>
    <hyperlink ref="F651" r:id="rId72" display="https://podminky.urs.cz/item/CS_URS_2021_02/766660729"/>
    <hyperlink ref="F659" r:id="rId73" display="https://podminky.urs.cz/item/CS_URS_2021_02/766660735"/>
    <hyperlink ref="F665" r:id="rId74" display="https://podminky.urs.cz/item/CS_URS_2021_02/766694111"/>
    <hyperlink ref="F670" r:id="rId75" display="https://podminky.urs.cz/item/CS_URS_2021_02/766694113"/>
    <hyperlink ref="F675" r:id="rId76" display="https://podminky.urs.cz/item/CS_URS_2021_02/61144405"/>
    <hyperlink ref="F682" r:id="rId77" display="https://podminky.urs.cz/item/CS_URS_2021_02/61144019"/>
    <hyperlink ref="F689" r:id="rId78" display="https://podminky.urs.cz/item/CS_URS_2021_02/766695213"/>
    <hyperlink ref="F694" r:id="rId79" display="https://podminky.urs.cz/item/CS_URS_2021_02/61187161"/>
    <hyperlink ref="F696" r:id="rId80" display="https://podminky.urs.cz/item/CS_URS_2021_02/998766102"/>
    <hyperlink ref="F698" r:id="rId81" display="https://podminky.urs.cz/item/CS_URS_2021_02/998766181"/>
    <hyperlink ref="F701" r:id="rId82" display="https://podminky.urs.cz/item/CS_URS_2021_02/767821112"/>
    <hyperlink ref="F703" r:id="rId83" display="https://podminky.urs.cz/item/CS_URS_2021_02/55348112"/>
    <hyperlink ref="F705" r:id="rId84" display="https://podminky.urs.cz/item/CS_URS_2021_02/998767102"/>
    <hyperlink ref="F707" r:id="rId85" display="https://podminky.urs.cz/item/CS_URS_2021_02/998767181"/>
    <hyperlink ref="F710" r:id="rId86" display="https://podminky.urs.cz/item/CS_URS_2021_02/771111011"/>
    <hyperlink ref="F720" r:id="rId87" display="https://podminky.urs.cz/item/CS_URS_2021_02/771121011"/>
    <hyperlink ref="F722" r:id="rId88" display="https://podminky.urs.cz/item/CS_URS_2021_02/771473112"/>
    <hyperlink ref="F730" r:id="rId89" display="https://podminky.urs.cz/item/CS_URS_2021_02/771571810"/>
    <hyperlink ref="F733" r:id="rId90" display="https://podminky.urs.cz/item/CS_URS_2021_02/771574112"/>
    <hyperlink ref="F743" r:id="rId91" display="https://podminky.urs.cz/item/CS_URS_2021_02/59761003"/>
    <hyperlink ref="F749" r:id="rId92" display="https://podminky.urs.cz/item/CS_URS_2021_02/771591112"/>
    <hyperlink ref="F753" r:id="rId93" display="https://podminky.urs.cz/item/CS_URS_2021_02/771591184"/>
    <hyperlink ref="F757" r:id="rId94" display="https://podminky.urs.cz/item/CS_URS_2021_02/771591241"/>
    <hyperlink ref="F761" r:id="rId95" display="https://podminky.urs.cz/item/CS_URS_2021_02/771591242"/>
    <hyperlink ref="F765" r:id="rId96" display="https://podminky.urs.cz/item/CS_URS_2021_02/771591264"/>
    <hyperlink ref="F769" r:id="rId97" display="https://podminky.urs.cz/item/CS_URS_2021_02/998771102"/>
    <hyperlink ref="F771" r:id="rId98" display="https://podminky.urs.cz/item/CS_URS_2021_02/998771181"/>
    <hyperlink ref="F774" r:id="rId99" display="https://podminky.urs.cz/item/CS_URS_2021_02/776111311"/>
    <hyperlink ref="F781" r:id="rId100" display="https://podminky.urs.cz/item/CS_URS_2021_02/776121111"/>
    <hyperlink ref="F783" r:id="rId101" display="https://podminky.urs.cz/item/CS_URS_2021_02/776201811"/>
    <hyperlink ref="F793" r:id="rId102" display="https://podminky.urs.cz/item/CS_URS_2021_02/776241111"/>
    <hyperlink ref="F800" r:id="rId103" display="https://podminky.urs.cz/item/CS_URS_2021_02/28411012"/>
    <hyperlink ref="F803" r:id="rId104" display="https://podminky.urs.cz/item/CS_URS_2021_02/776421111"/>
    <hyperlink ref="F810" r:id="rId105" display="https://podminky.urs.cz/item/CS_URS_2021_02/28411009"/>
    <hyperlink ref="F813" r:id="rId106" display="https://podminky.urs.cz/item/CS_URS_2021_02/998776102"/>
    <hyperlink ref="F815" r:id="rId107" display="https://podminky.urs.cz/item/CS_URS_2021_02/998776181"/>
    <hyperlink ref="F818" r:id="rId108" display="https://podminky.urs.cz/item/CS_URS_2021_02/781111011"/>
    <hyperlink ref="F824" r:id="rId109" display="https://podminky.urs.cz/item/CS_URS_2021_02/781121011"/>
    <hyperlink ref="F826" r:id="rId110" display="https://podminky.urs.cz/item/CS_URS_2021_02/781131112"/>
    <hyperlink ref="F832" r:id="rId111" display="https://podminky.urs.cz/item/CS_URS_2021_02/781131232"/>
    <hyperlink ref="F839" r:id="rId112" display="https://podminky.urs.cz/item/CS_URS_2021_02/781474112"/>
    <hyperlink ref="F845" r:id="rId113" display="https://podminky.urs.cz/item/CS_URS_2021_02/59761026"/>
    <hyperlink ref="F848" r:id="rId114" display="https://podminky.urs.cz/item/CS_URS_2021_02/998781102"/>
    <hyperlink ref="F850" r:id="rId115" display="https://podminky.urs.cz/item/CS_URS_2021_02/998781181"/>
    <hyperlink ref="F853" r:id="rId116" display="https://podminky.urs.cz/item/CS_URS_2021_02/783301311"/>
    <hyperlink ref="F861" r:id="rId117" display="https://podminky.urs.cz/item/CS_URS_2021_02/783314201"/>
    <hyperlink ref="F863" r:id="rId118" display="https://podminky.urs.cz/item/CS_URS_2021_02/783317101"/>
    <hyperlink ref="F866" r:id="rId119" display="https://podminky.urs.cz/item/CS_URS_2021_02/784111001"/>
    <hyperlink ref="F872" r:id="rId120" display="https://podminky.urs.cz/item/CS_URS_2021_02/784181121"/>
    <hyperlink ref="F874" r:id="rId121" display="https://podminky.urs.cz/item/CS_URS_2021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Opravy bytových jednotek OŘ Brno - VB ŽST Třešť čp.503</v>
      </c>
      <c r="F7" s="145"/>
      <c r="G7" s="145"/>
      <c r="H7" s="145"/>
      <c r="L7" s="22"/>
    </row>
    <row r="8">
      <c r="B8" s="22"/>
      <c r="D8" s="145" t="s">
        <v>116</v>
      </c>
      <c r="L8" s="22"/>
    </row>
    <row r="9" s="1" customFormat="1" ht="16.5" customHeight="1">
      <c r="B9" s="22"/>
      <c r="E9" s="146" t="s">
        <v>117</v>
      </c>
      <c r="F9" s="1"/>
      <c r="G9" s="1"/>
      <c r="H9" s="1"/>
      <c r="L9" s="22"/>
    </row>
    <row r="10" s="1" customFormat="1" ht="12" customHeight="1">
      <c r="B10" s="22"/>
      <c r="D10" s="145" t="s">
        <v>118</v>
      </c>
      <c r="L10" s="22"/>
    </row>
    <row r="11" s="2" customFormat="1" ht="16.5" customHeight="1">
      <c r="A11" s="40"/>
      <c r="B11" s="46"/>
      <c r="C11" s="40"/>
      <c r="D11" s="40"/>
      <c r="E11" s="147" t="s">
        <v>1552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892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3. 8. 2021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5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29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1"/>
      <c r="B31" s="152"/>
      <c r="C31" s="151"/>
      <c r="D31" s="151"/>
      <c r="E31" s="153" t="s">
        <v>122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ROUND(J102,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46</v>
      </c>
      <c r="E37" s="145" t="s">
        <v>47</v>
      </c>
      <c r="F37" s="159">
        <f>ROUND((SUM(BE102:BE269)),  2)</f>
        <v>0</v>
      </c>
      <c r="G37" s="40"/>
      <c r="H37" s="40"/>
      <c r="I37" s="160">
        <v>0.20999999999999999</v>
      </c>
      <c r="J37" s="159">
        <f>ROUND(((SUM(BE102:BE269))*I37),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48</v>
      </c>
      <c r="F38" s="159">
        <f>ROUND((SUM(BF102:BF269)),  2)</f>
        <v>0</v>
      </c>
      <c r="G38" s="40"/>
      <c r="H38" s="40"/>
      <c r="I38" s="160">
        <v>0.14999999999999999</v>
      </c>
      <c r="J38" s="159">
        <f>ROUND(((SUM(BF102:BF269))*I38),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ROUND((SUM(BG102:BG269)),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50</v>
      </c>
      <c r="F40" s="159">
        <f>ROUND((SUM(BH102:BH269)),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51</v>
      </c>
      <c r="F41" s="159">
        <f>ROUND((SUM(BI102:BI269)),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123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Opravy bytových jednotek OŘ Brno - VB ŽST Třešť čp.503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116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117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1552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02 - Zdravotechnika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 Třešť</v>
      </c>
      <c r="G60" s="42"/>
      <c r="H60" s="42"/>
      <c r="I60" s="34" t="s">
        <v>23</v>
      </c>
      <c r="J60" s="74" t="str">
        <f>IF(J16="","",J16)</f>
        <v>3. 8. 2021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Správa železniční dopravní cesty</v>
      </c>
      <c r="G62" s="42"/>
      <c r="H62" s="42"/>
      <c r="I62" s="34" t="s">
        <v>33</v>
      </c>
      <c r="J62" s="38" t="str">
        <f>E25</f>
        <v>APREA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124</v>
      </c>
      <c r="D65" s="175"/>
      <c r="E65" s="175"/>
      <c r="F65" s="175"/>
      <c r="G65" s="175"/>
      <c r="H65" s="175"/>
      <c r="I65" s="175"/>
      <c r="J65" s="176" t="s">
        <v>125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J102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126</v>
      </c>
    </row>
    <row r="68" s="9" customFormat="1" ht="24.96" customHeight="1">
      <c r="A68" s="9"/>
      <c r="B68" s="178"/>
      <c r="C68" s="179"/>
      <c r="D68" s="180" t="s">
        <v>127</v>
      </c>
      <c r="E68" s="181"/>
      <c r="F68" s="181"/>
      <c r="G68" s="181"/>
      <c r="H68" s="181"/>
      <c r="I68" s="181"/>
      <c r="J68" s="182">
        <f>J103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128</v>
      </c>
      <c r="E69" s="186"/>
      <c r="F69" s="186"/>
      <c r="G69" s="186"/>
      <c r="H69" s="186"/>
      <c r="I69" s="186"/>
      <c r="J69" s="187">
        <f>J104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893</v>
      </c>
      <c r="E70" s="186"/>
      <c r="F70" s="186"/>
      <c r="G70" s="186"/>
      <c r="H70" s="186"/>
      <c r="I70" s="186"/>
      <c r="J70" s="187">
        <f>J107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134</v>
      </c>
      <c r="E71" s="186"/>
      <c r="F71" s="186"/>
      <c r="G71" s="186"/>
      <c r="H71" s="186"/>
      <c r="I71" s="186"/>
      <c r="J71" s="187">
        <f>J110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135</v>
      </c>
      <c r="E72" s="186"/>
      <c r="F72" s="186"/>
      <c r="G72" s="186"/>
      <c r="H72" s="186"/>
      <c r="I72" s="186"/>
      <c r="J72" s="187">
        <f>J120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136</v>
      </c>
      <c r="E73" s="181"/>
      <c r="F73" s="181"/>
      <c r="G73" s="181"/>
      <c r="H73" s="181"/>
      <c r="I73" s="181"/>
      <c r="J73" s="182">
        <f>J123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6"/>
      <c r="D74" s="185" t="s">
        <v>894</v>
      </c>
      <c r="E74" s="186"/>
      <c r="F74" s="186"/>
      <c r="G74" s="186"/>
      <c r="H74" s="186"/>
      <c r="I74" s="186"/>
      <c r="J74" s="187">
        <f>J124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6"/>
      <c r="D75" s="185" t="s">
        <v>895</v>
      </c>
      <c r="E75" s="186"/>
      <c r="F75" s="186"/>
      <c r="G75" s="186"/>
      <c r="H75" s="186"/>
      <c r="I75" s="186"/>
      <c r="J75" s="187">
        <f>J150</f>
        <v>0</v>
      </c>
      <c r="K75" s="126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6"/>
      <c r="D76" s="185" t="s">
        <v>896</v>
      </c>
      <c r="E76" s="186"/>
      <c r="F76" s="186"/>
      <c r="G76" s="186"/>
      <c r="H76" s="186"/>
      <c r="I76" s="186"/>
      <c r="J76" s="187">
        <f>J194</f>
        <v>0</v>
      </c>
      <c r="K76" s="126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6"/>
      <c r="D77" s="185" t="s">
        <v>897</v>
      </c>
      <c r="E77" s="186"/>
      <c r="F77" s="186"/>
      <c r="G77" s="186"/>
      <c r="H77" s="186"/>
      <c r="I77" s="186"/>
      <c r="J77" s="187">
        <f>J260</f>
        <v>0</v>
      </c>
      <c r="K77" s="126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8"/>
      <c r="C78" s="179"/>
      <c r="D78" s="180" t="s">
        <v>898</v>
      </c>
      <c r="E78" s="181"/>
      <c r="F78" s="181"/>
      <c r="G78" s="181"/>
      <c r="H78" s="181"/>
      <c r="I78" s="181"/>
      <c r="J78" s="182">
        <f>J267</f>
        <v>0</v>
      </c>
      <c r="K78" s="179"/>
      <c r="L78" s="183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149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2" t="str">
        <f>E7</f>
        <v>Opravy bytových jednotek OŘ Brno - VB ŽST Třešť čp.503</v>
      </c>
      <c r="F88" s="34"/>
      <c r="G88" s="34"/>
      <c r="H88" s="34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" customFormat="1" ht="12" customHeight="1">
      <c r="B89" s="23"/>
      <c r="C89" s="34" t="s">
        <v>116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1" customFormat="1" ht="16.5" customHeight="1">
      <c r="B90" s="23"/>
      <c r="C90" s="24"/>
      <c r="D90" s="24"/>
      <c r="E90" s="172" t="s">
        <v>117</v>
      </c>
      <c r="F90" s="24"/>
      <c r="G90" s="24"/>
      <c r="H90" s="24"/>
      <c r="I90" s="24"/>
      <c r="J90" s="24"/>
      <c r="K90" s="24"/>
      <c r="L90" s="22"/>
    </row>
    <row r="91" s="1" customFormat="1" ht="12" customHeight="1">
      <c r="B91" s="23"/>
      <c r="C91" s="34" t="s">
        <v>118</v>
      </c>
      <c r="D91" s="24"/>
      <c r="E91" s="24"/>
      <c r="F91" s="24"/>
      <c r="G91" s="24"/>
      <c r="H91" s="24"/>
      <c r="I91" s="24"/>
      <c r="J91" s="24"/>
      <c r="K91" s="24"/>
      <c r="L91" s="22"/>
    </row>
    <row r="92" s="2" customFormat="1" ht="16.5" customHeight="1">
      <c r="A92" s="40"/>
      <c r="B92" s="41"/>
      <c r="C92" s="42"/>
      <c r="D92" s="42"/>
      <c r="E92" s="173" t="s">
        <v>1552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120</v>
      </c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E13</f>
        <v>02 - Zdravotechnika</v>
      </c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F16</f>
        <v xml:space="preserve"> Třešť</v>
      </c>
      <c r="G96" s="42"/>
      <c r="H96" s="42"/>
      <c r="I96" s="34" t="s">
        <v>23</v>
      </c>
      <c r="J96" s="74" t="str">
        <f>IF(J16="","",J16)</f>
        <v>3. 8. 2021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25</v>
      </c>
      <c r="D98" s="42"/>
      <c r="E98" s="42"/>
      <c r="F98" s="29" t="str">
        <f>E19</f>
        <v>Správa železniční dopravní cesty</v>
      </c>
      <c r="G98" s="42"/>
      <c r="H98" s="42"/>
      <c r="I98" s="34" t="s">
        <v>33</v>
      </c>
      <c r="J98" s="38" t="str">
        <f>E25</f>
        <v>APREA s.r.o.</v>
      </c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31</v>
      </c>
      <c r="D99" s="42"/>
      <c r="E99" s="42"/>
      <c r="F99" s="29" t="str">
        <f>IF(E22="","",E22)</f>
        <v>Vyplň údaj</v>
      </c>
      <c r="G99" s="42"/>
      <c r="H99" s="42"/>
      <c r="I99" s="34" t="s">
        <v>38</v>
      </c>
      <c r="J99" s="38" t="str">
        <f>E28</f>
        <v xml:space="preserve"> </v>
      </c>
      <c r="K99" s="42"/>
      <c r="L99" s="148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8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89"/>
      <c r="B101" s="190"/>
      <c r="C101" s="191" t="s">
        <v>150</v>
      </c>
      <c r="D101" s="192" t="s">
        <v>61</v>
      </c>
      <c r="E101" s="192" t="s">
        <v>57</v>
      </c>
      <c r="F101" s="192" t="s">
        <v>58</v>
      </c>
      <c r="G101" s="192" t="s">
        <v>151</v>
      </c>
      <c r="H101" s="192" t="s">
        <v>152</v>
      </c>
      <c r="I101" s="192" t="s">
        <v>153</v>
      </c>
      <c r="J101" s="192" t="s">
        <v>125</v>
      </c>
      <c r="K101" s="193" t="s">
        <v>154</v>
      </c>
      <c r="L101" s="194"/>
      <c r="M101" s="94" t="s">
        <v>19</v>
      </c>
      <c r="N101" s="95" t="s">
        <v>46</v>
      </c>
      <c r="O101" s="95" t="s">
        <v>155</v>
      </c>
      <c r="P101" s="95" t="s">
        <v>156</v>
      </c>
      <c r="Q101" s="95" t="s">
        <v>157</v>
      </c>
      <c r="R101" s="95" t="s">
        <v>158</v>
      </c>
      <c r="S101" s="95" t="s">
        <v>159</v>
      </c>
      <c r="T101" s="96" t="s">
        <v>160</v>
      </c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</row>
    <row r="102" s="2" customFormat="1" ht="22.8" customHeight="1">
      <c r="A102" s="40"/>
      <c r="B102" s="41"/>
      <c r="C102" s="101" t="s">
        <v>161</v>
      </c>
      <c r="D102" s="42"/>
      <c r="E102" s="42"/>
      <c r="F102" s="42"/>
      <c r="G102" s="42"/>
      <c r="H102" s="42"/>
      <c r="I102" s="42"/>
      <c r="J102" s="195">
        <f>BK102</f>
        <v>0</v>
      </c>
      <c r="K102" s="42"/>
      <c r="L102" s="46"/>
      <c r="M102" s="97"/>
      <c r="N102" s="196"/>
      <c r="O102" s="98"/>
      <c r="P102" s="197">
        <f>P103+P123+P267</f>
        <v>0</v>
      </c>
      <c r="Q102" s="98"/>
      <c r="R102" s="197">
        <f>R103+R123+R267</f>
        <v>0.43857999999999997</v>
      </c>
      <c r="S102" s="98"/>
      <c r="T102" s="198">
        <f>T103+T123+T267</f>
        <v>0.54137999999999997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75</v>
      </c>
      <c r="AU102" s="19" t="s">
        <v>126</v>
      </c>
      <c r="BK102" s="199">
        <f>BK103+BK123+BK267</f>
        <v>0</v>
      </c>
    </row>
    <row r="103" s="12" customFormat="1" ht="25.92" customHeight="1">
      <c r="A103" s="12"/>
      <c r="B103" s="200"/>
      <c r="C103" s="201"/>
      <c r="D103" s="202" t="s">
        <v>75</v>
      </c>
      <c r="E103" s="203" t="s">
        <v>162</v>
      </c>
      <c r="F103" s="203" t="s">
        <v>163</v>
      </c>
      <c r="G103" s="201"/>
      <c r="H103" s="201"/>
      <c r="I103" s="204"/>
      <c r="J103" s="205">
        <f>BK103</f>
        <v>0</v>
      </c>
      <c r="K103" s="201"/>
      <c r="L103" s="206"/>
      <c r="M103" s="207"/>
      <c r="N103" s="208"/>
      <c r="O103" s="208"/>
      <c r="P103" s="209">
        <f>P104+P107+P110+P120</f>
        <v>0</v>
      </c>
      <c r="Q103" s="208"/>
      <c r="R103" s="209">
        <f>R104+R107+R110+R120</f>
        <v>0.12</v>
      </c>
      <c r="S103" s="208"/>
      <c r="T103" s="210">
        <f>T104+T107+T110+T120</f>
        <v>0.21599999999999997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83</v>
      </c>
      <c r="AT103" s="212" t="s">
        <v>75</v>
      </c>
      <c r="AU103" s="212" t="s">
        <v>76</v>
      </c>
      <c r="AY103" s="211" t="s">
        <v>164</v>
      </c>
      <c r="BK103" s="213">
        <f>BK104+BK107+BK110+BK120</f>
        <v>0</v>
      </c>
    </row>
    <row r="104" s="12" customFormat="1" ht="22.8" customHeight="1">
      <c r="A104" s="12"/>
      <c r="B104" s="200"/>
      <c r="C104" s="201"/>
      <c r="D104" s="202" t="s">
        <v>75</v>
      </c>
      <c r="E104" s="214" t="s">
        <v>165</v>
      </c>
      <c r="F104" s="214" t="s">
        <v>166</v>
      </c>
      <c r="G104" s="201"/>
      <c r="H104" s="201"/>
      <c r="I104" s="204"/>
      <c r="J104" s="215">
        <f>BK104</f>
        <v>0</v>
      </c>
      <c r="K104" s="201"/>
      <c r="L104" s="206"/>
      <c r="M104" s="207"/>
      <c r="N104" s="208"/>
      <c r="O104" s="208"/>
      <c r="P104" s="209">
        <f>SUM(P105:P106)</f>
        <v>0</v>
      </c>
      <c r="Q104" s="208"/>
      <c r="R104" s="209">
        <f>SUM(R105:R106)</f>
        <v>0.12</v>
      </c>
      <c r="S104" s="208"/>
      <c r="T104" s="210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83</v>
      </c>
      <c r="AT104" s="212" t="s">
        <v>75</v>
      </c>
      <c r="AU104" s="212" t="s">
        <v>83</v>
      </c>
      <c r="AY104" s="211" t="s">
        <v>164</v>
      </c>
      <c r="BK104" s="213">
        <f>SUM(BK105:BK106)</f>
        <v>0</v>
      </c>
    </row>
    <row r="105" s="2" customFormat="1" ht="21.75" customHeight="1">
      <c r="A105" s="40"/>
      <c r="B105" s="41"/>
      <c r="C105" s="216" t="s">
        <v>83</v>
      </c>
      <c r="D105" s="216" t="s">
        <v>167</v>
      </c>
      <c r="E105" s="217" t="s">
        <v>899</v>
      </c>
      <c r="F105" s="218" t="s">
        <v>900</v>
      </c>
      <c r="G105" s="219" t="s">
        <v>170</v>
      </c>
      <c r="H105" s="220">
        <v>3</v>
      </c>
      <c r="I105" s="221"/>
      <c r="J105" s="222">
        <f>ROUND(I105*H105,2)</f>
        <v>0</v>
      </c>
      <c r="K105" s="218" t="s">
        <v>171</v>
      </c>
      <c r="L105" s="46"/>
      <c r="M105" s="223" t="s">
        <v>19</v>
      </c>
      <c r="N105" s="224" t="s">
        <v>48</v>
      </c>
      <c r="O105" s="86"/>
      <c r="P105" s="225">
        <f>O105*H105</f>
        <v>0</v>
      </c>
      <c r="Q105" s="225">
        <v>0.040000000000000001</v>
      </c>
      <c r="R105" s="225">
        <f>Q105*H105</f>
        <v>0.12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172</v>
      </c>
      <c r="AT105" s="227" t="s">
        <v>167</v>
      </c>
      <c r="AU105" s="227" t="s">
        <v>88</v>
      </c>
      <c r="AY105" s="19" t="s">
        <v>164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88</v>
      </c>
      <c r="BK105" s="228">
        <f>ROUND(I105*H105,2)</f>
        <v>0</v>
      </c>
      <c r="BL105" s="19" t="s">
        <v>172</v>
      </c>
      <c r="BM105" s="227" t="s">
        <v>2011</v>
      </c>
    </row>
    <row r="106" s="2" customFormat="1">
      <c r="A106" s="40"/>
      <c r="B106" s="41"/>
      <c r="C106" s="42"/>
      <c r="D106" s="229" t="s">
        <v>174</v>
      </c>
      <c r="E106" s="42"/>
      <c r="F106" s="230" t="s">
        <v>902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174</v>
      </c>
      <c r="AU106" s="19" t="s">
        <v>88</v>
      </c>
    </row>
    <row r="107" s="12" customFormat="1" ht="22.8" customHeight="1">
      <c r="A107" s="12"/>
      <c r="B107" s="200"/>
      <c r="C107" s="201"/>
      <c r="D107" s="202" t="s">
        <v>75</v>
      </c>
      <c r="E107" s="214" t="s">
        <v>780</v>
      </c>
      <c r="F107" s="214" t="s">
        <v>903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SUM(P108:P109)</f>
        <v>0</v>
      </c>
      <c r="Q107" s="208"/>
      <c r="R107" s="209">
        <f>SUM(R108:R109)</f>
        <v>0</v>
      </c>
      <c r="S107" s="208"/>
      <c r="T107" s="210">
        <f>SUM(T108:T109)</f>
        <v>0.21599999999999997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83</v>
      </c>
      <c r="AT107" s="212" t="s">
        <v>75</v>
      </c>
      <c r="AU107" s="212" t="s">
        <v>83</v>
      </c>
      <c r="AY107" s="211" t="s">
        <v>164</v>
      </c>
      <c r="BK107" s="213">
        <f>SUM(BK108:BK109)</f>
        <v>0</v>
      </c>
    </row>
    <row r="108" s="2" customFormat="1" ht="37.8" customHeight="1">
      <c r="A108" s="40"/>
      <c r="B108" s="41"/>
      <c r="C108" s="216" t="s">
        <v>88</v>
      </c>
      <c r="D108" s="216" t="s">
        <v>167</v>
      </c>
      <c r="E108" s="217" t="s">
        <v>904</v>
      </c>
      <c r="F108" s="218" t="s">
        <v>905</v>
      </c>
      <c r="G108" s="219" t="s">
        <v>221</v>
      </c>
      <c r="H108" s="220">
        <v>12</v>
      </c>
      <c r="I108" s="221"/>
      <c r="J108" s="222">
        <f>ROUND(I108*H108,2)</f>
        <v>0</v>
      </c>
      <c r="K108" s="218" t="s">
        <v>171</v>
      </c>
      <c r="L108" s="46"/>
      <c r="M108" s="223" t="s">
        <v>19</v>
      </c>
      <c r="N108" s="224" t="s">
        <v>48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0.017999999999999999</v>
      </c>
      <c r="T108" s="226">
        <f>S108*H108</f>
        <v>0.21599999999999997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172</v>
      </c>
      <c r="AT108" s="227" t="s">
        <v>167</v>
      </c>
      <c r="AU108" s="227" t="s">
        <v>88</v>
      </c>
      <c r="AY108" s="19" t="s">
        <v>164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88</v>
      </c>
      <c r="BK108" s="228">
        <f>ROUND(I108*H108,2)</f>
        <v>0</v>
      </c>
      <c r="BL108" s="19" t="s">
        <v>172</v>
      </c>
      <c r="BM108" s="227" t="s">
        <v>2012</v>
      </c>
    </row>
    <row r="109" s="2" customFormat="1">
      <c r="A109" s="40"/>
      <c r="B109" s="41"/>
      <c r="C109" s="42"/>
      <c r="D109" s="229" t="s">
        <v>174</v>
      </c>
      <c r="E109" s="42"/>
      <c r="F109" s="230" t="s">
        <v>907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174</v>
      </c>
      <c r="AU109" s="19" t="s">
        <v>88</v>
      </c>
    </row>
    <row r="110" s="12" customFormat="1" ht="22.8" customHeight="1">
      <c r="A110" s="12"/>
      <c r="B110" s="200"/>
      <c r="C110" s="201"/>
      <c r="D110" s="202" t="s">
        <v>75</v>
      </c>
      <c r="E110" s="214" t="s">
        <v>345</v>
      </c>
      <c r="F110" s="214" t="s">
        <v>346</v>
      </c>
      <c r="G110" s="201"/>
      <c r="H110" s="201"/>
      <c r="I110" s="204"/>
      <c r="J110" s="215">
        <f>BK110</f>
        <v>0</v>
      </c>
      <c r="K110" s="201"/>
      <c r="L110" s="206"/>
      <c r="M110" s="207"/>
      <c r="N110" s="208"/>
      <c r="O110" s="208"/>
      <c r="P110" s="209">
        <f>SUM(P111:P119)</f>
        <v>0</v>
      </c>
      <c r="Q110" s="208"/>
      <c r="R110" s="209">
        <f>SUM(R111:R119)</f>
        <v>0</v>
      </c>
      <c r="S110" s="208"/>
      <c r="T110" s="210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83</v>
      </c>
      <c r="AT110" s="212" t="s">
        <v>75</v>
      </c>
      <c r="AU110" s="212" t="s">
        <v>83</v>
      </c>
      <c r="AY110" s="211" t="s">
        <v>164</v>
      </c>
      <c r="BK110" s="213">
        <f>SUM(BK111:BK119)</f>
        <v>0</v>
      </c>
    </row>
    <row r="111" s="2" customFormat="1" ht="37.8" customHeight="1">
      <c r="A111" s="40"/>
      <c r="B111" s="41"/>
      <c r="C111" s="216" t="s">
        <v>93</v>
      </c>
      <c r="D111" s="216" t="s">
        <v>167</v>
      </c>
      <c r="E111" s="217" t="s">
        <v>347</v>
      </c>
      <c r="F111" s="218" t="s">
        <v>348</v>
      </c>
      <c r="G111" s="219" t="s">
        <v>349</v>
      </c>
      <c r="H111" s="220">
        <v>0.54100000000000004</v>
      </c>
      <c r="I111" s="221"/>
      <c r="J111" s="222">
        <f>ROUND(I111*H111,2)</f>
        <v>0</v>
      </c>
      <c r="K111" s="218" t="s">
        <v>171</v>
      </c>
      <c r="L111" s="46"/>
      <c r="M111" s="223" t="s">
        <v>19</v>
      </c>
      <c r="N111" s="224" t="s">
        <v>48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172</v>
      </c>
      <c r="AT111" s="227" t="s">
        <v>167</v>
      </c>
      <c r="AU111" s="227" t="s">
        <v>88</v>
      </c>
      <c r="AY111" s="19" t="s">
        <v>164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88</v>
      </c>
      <c r="BK111" s="228">
        <f>ROUND(I111*H111,2)</f>
        <v>0</v>
      </c>
      <c r="BL111" s="19" t="s">
        <v>172</v>
      </c>
      <c r="BM111" s="227" t="s">
        <v>2013</v>
      </c>
    </row>
    <row r="112" s="2" customFormat="1">
      <c r="A112" s="40"/>
      <c r="B112" s="41"/>
      <c r="C112" s="42"/>
      <c r="D112" s="229" t="s">
        <v>174</v>
      </c>
      <c r="E112" s="42"/>
      <c r="F112" s="230" t="s">
        <v>351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174</v>
      </c>
      <c r="AU112" s="19" t="s">
        <v>88</v>
      </c>
    </row>
    <row r="113" s="2" customFormat="1" ht="33" customHeight="1">
      <c r="A113" s="40"/>
      <c r="B113" s="41"/>
      <c r="C113" s="216" t="s">
        <v>172</v>
      </c>
      <c r="D113" s="216" t="s">
        <v>167</v>
      </c>
      <c r="E113" s="217" t="s">
        <v>353</v>
      </c>
      <c r="F113" s="218" t="s">
        <v>354</v>
      </c>
      <c r="G113" s="219" t="s">
        <v>349</v>
      </c>
      <c r="H113" s="220">
        <v>0.54100000000000004</v>
      </c>
      <c r="I113" s="221"/>
      <c r="J113" s="222">
        <f>ROUND(I113*H113,2)</f>
        <v>0</v>
      </c>
      <c r="K113" s="218" t="s">
        <v>171</v>
      </c>
      <c r="L113" s="46"/>
      <c r="M113" s="223" t="s">
        <v>19</v>
      </c>
      <c r="N113" s="224" t="s">
        <v>48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172</v>
      </c>
      <c r="AT113" s="227" t="s">
        <v>167</v>
      </c>
      <c r="AU113" s="227" t="s">
        <v>88</v>
      </c>
      <c r="AY113" s="19" t="s">
        <v>164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88</v>
      </c>
      <c r="BK113" s="228">
        <f>ROUND(I113*H113,2)</f>
        <v>0</v>
      </c>
      <c r="BL113" s="19" t="s">
        <v>172</v>
      </c>
      <c r="BM113" s="227" t="s">
        <v>2014</v>
      </c>
    </row>
    <row r="114" s="2" customFormat="1">
      <c r="A114" s="40"/>
      <c r="B114" s="41"/>
      <c r="C114" s="42"/>
      <c r="D114" s="229" t="s">
        <v>174</v>
      </c>
      <c r="E114" s="42"/>
      <c r="F114" s="230" t="s">
        <v>356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174</v>
      </c>
      <c r="AU114" s="19" t="s">
        <v>88</v>
      </c>
    </row>
    <row r="115" s="2" customFormat="1" ht="44.25" customHeight="1">
      <c r="A115" s="40"/>
      <c r="B115" s="41"/>
      <c r="C115" s="216" t="s">
        <v>227</v>
      </c>
      <c r="D115" s="216" t="s">
        <v>167</v>
      </c>
      <c r="E115" s="217" t="s">
        <v>358</v>
      </c>
      <c r="F115" s="218" t="s">
        <v>359</v>
      </c>
      <c r="G115" s="219" t="s">
        <v>349</v>
      </c>
      <c r="H115" s="220">
        <v>4.8689999999999998</v>
      </c>
      <c r="I115" s="221"/>
      <c r="J115" s="222">
        <f>ROUND(I115*H115,2)</f>
        <v>0</v>
      </c>
      <c r="K115" s="218" t="s">
        <v>171</v>
      </c>
      <c r="L115" s="46"/>
      <c r="M115" s="223" t="s">
        <v>19</v>
      </c>
      <c r="N115" s="224" t="s">
        <v>48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172</v>
      </c>
      <c r="AT115" s="227" t="s">
        <v>167</v>
      </c>
      <c r="AU115" s="227" t="s">
        <v>88</v>
      </c>
      <c r="AY115" s="19" t="s">
        <v>164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88</v>
      </c>
      <c r="BK115" s="228">
        <f>ROUND(I115*H115,2)</f>
        <v>0</v>
      </c>
      <c r="BL115" s="19" t="s">
        <v>172</v>
      </c>
      <c r="BM115" s="227" t="s">
        <v>2015</v>
      </c>
    </row>
    <row r="116" s="2" customFormat="1">
      <c r="A116" s="40"/>
      <c r="B116" s="41"/>
      <c r="C116" s="42"/>
      <c r="D116" s="229" t="s">
        <v>174</v>
      </c>
      <c r="E116" s="42"/>
      <c r="F116" s="230" t="s">
        <v>361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174</v>
      </c>
      <c r="AU116" s="19" t="s">
        <v>88</v>
      </c>
    </row>
    <row r="117" s="13" customFormat="1">
      <c r="A117" s="13"/>
      <c r="B117" s="234"/>
      <c r="C117" s="235"/>
      <c r="D117" s="236" t="s">
        <v>176</v>
      </c>
      <c r="E117" s="235"/>
      <c r="F117" s="238" t="s">
        <v>2016</v>
      </c>
      <c r="G117" s="235"/>
      <c r="H117" s="239">
        <v>4.8689999999999998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176</v>
      </c>
      <c r="AU117" s="245" t="s">
        <v>88</v>
      </c>
      <c r="AV117" s="13" t="s">
        <v>88</v>
      </c>
      <c r="AW117" s="13" t="s">
        <v>4</v>
      </c>
      <c r="AX117" s="13" t="s">
        <v>83</v>
      </c>
      <c r="AY117" s="245" t="s">
        <v>164</v>
      </c>
    </row>
    <row r="118" s="2" customFormat="1" ht="44.25" customHeight="1">
      <c r="A118" s="40"/>
      <c r="B118" s="41"/>
      <c r="C118" s="216" t="s">
        <v>243</v>
      </c>
      <c r="D118" s="216" t="s">
        <v>167</v>
      </c>
      <c r="E118" s="217" t="s">
        <v>364</v>
      </c>
      <c r="F118" s="218" t="s">
        <v>365</v>
      </c>
      <c r="G118" s="219" t="s">
        <v>349</v>
      </c>
      <c r="H118" s="220">
        <v>0.54100000000000004</v>
      </c>
      <c r="I118" s="221"/>
      <c r="J118" s="222">
        <f>ROUND(I118*H118,2)</f>
        <v>0</v>
      </c>
      <c r="K118" s="218" t="s">
        <v>171</v>
      </c>
      <c r="L118" s="46"/>
      <c r="M118" s="223" t="s">
        <v>19</v>
      </c>
      <c r="N118" s="224" t="s">
        <v>48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172</v>
      </c>
      <c r="AT118" s="227" t="s">
        <v>167</v>
      </c>
      <c r="AU118" s="227" t="s">
        <v>88</v>
      </c>
      <c r="AY118" s="19" t="s">
        <v>164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88</v>
      </c>
      <c r="BK118" s="228">
        <f>ROUND(I118*H118,2)</f>
        <v>0</v>
      </c>
      <c r="BL118" s="19" t="s">
        <v>172</v>
      </c>
      <c r="BM118" s="227" t="s">
        <v>2017</v>
      </c>
    </row>
    <row r="119" s="2" customFormat="1">
      <c r="A119" s="40"/>
      <c r="B119" s="41"/>
      <c r="C119" s="42"/>
      <c r="D119" s="229" t="s">
        <v>174</v>
      </c>
      <c r="E119" s="42"/>
      <c r="F119" s="230" t="s">
        <v>367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174</v>
      </c>
      <c r="AU119" s="19" t="s">
        <v>88</v>
      </c>
    </row>
    <row r="120" s="12" customFormat="1" ht="22.8" customHeight="1">
      <c r="A120" s="12"/>
      <c r="B120" s="200"/>
      <c r="C120" s="201"/>
      <c r="D120" s="202" t="s">
        <v>75</v>
      </c>
      <c r="E120" s="214" t="s">
        <v>368</v>
      </c>
      <c r="F120" s="214" t="s">
        <v>369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75</v>
      </c>
      <c r="AU120" s="212" t="s">
        <v>83</v>
      </c>
      <c r="AY120" s="211" t="s">
        <v>164</v>
      </c>
      <c r="BK120" s="213">
        <f>SUM(BK121:BK122)</f>
        <v>0</v>
      </c>
    </row>
    <row r="121" s="2" customFormat="1" ht="55.5" customHeight="1">
      <c r="A121" s="40"/>
      <c r="B121" s="41"/>
      <c r="C121" s="216" t="s">
        <v>249</v>
      </c>
      <c r="D121" s="216" t="s">
        <v>167</v>
      </c>
      <c r="E121" s="217" t="s">
        <v>371</v>
      </c>
      <c r="F121" s="218" t="s">
        <v>372</v>
      </c>
      <c r="G121" s="219" t="s">
        <v>349</v>
      </c>
      <c r="H121" s="220">
        <v>0.12</v>
      </c>
      <c r="I121" s="221"/>
      <c r="J121" s="222">
        <f>ROUND(I121*H121,2)</f>
        <v>0</v>
      </c>
      <c r="K121" s="218" t="s">
        <v>171</v>
      </c>
      <c r="L121" s="46"/>
      <c r="M121" s="223" t="s">
        <v>19</v>
      </c>
      <c r="N121" s="224" t="s">
        <v>48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172</v>
      </c>
      <c r="AT121" s="227" t="s">
        <v>167</v>
      </c>
      <c r="AU121" s="227" t="s">
        <v>88</v>
      </c>
      <c r="AY121" s="19" t="s">
        <v>164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88</v>
      </c>
      <c r="BK121" s="228">
        <f>ROUND(I121*H121,2)</f>
        <v>0</v>
      </c>
      <c r="BL121" s="19" t="s">
        <v>172</v>
      </c>
      <c r="BM121" s="227" t="s">
        <v>2018</v>
      </c>
    </row>
    <row r="122" s="2" customFormat="1">
      <c r="A122" s="40"/>
      <c r="B122" s="41"/>
      <c r="C122" s="42"/>
      <c r="D122" s="229" t="s">
        <v>174</v>
      </c>
      <c r="E122" s="42"/>
      <c r="F122" s="230" t="s">
        <v>374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174</v>
      </c>
      <c r="AU122" s="19" t="s">
        <v>88</v>
      </c>
    </row>
    <row r="123" s="12" customFormat="1" ht="25.92" customHeight="1">
      <c r="A123" s="12"/>
      <c r="B123" s="200"/>
      <c r="C123" s="201"/>
      <c r="D123" s="202" t="s">
        <v>75</v>
      </c>
      <c r="E123" s="203" t="s">
        <v>375</v>
      </c>
      <c r="F123" s="203" t="s">
        <v>376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P124+P150+P194+P260</f>
        <v>0</v>
      </c>
      <c r="Q123" s="208"/>
      <c r="R123" s="209">
        <f>R124+R150+R194+R260</f>
        <v>0.31857999999999997</v>
      </c>
      <c r="S123" s="208"/>
      <c r="T123" s="210">
        <f>T124+T150+T194+T260</f>
        <v>0.32538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88</v>
      </c>
      <c r="AT123" s="212" t="s">
        <v>75</v>
      </c>
      <c r="AU123" s="212" t="s">
        <v>76</v>
      </c>
      <c r="AY123" s="211" t="s">
        <v>164</v>
      </c>
      <c r="BK123" s="213">
        <f>BK124+BK150+BK194+BK260</f>
        <v>0</v>
      </c>
    </row>
    <row r="124" s="12" customFormat="1" ht="22.8" customHeight="1">
      <c r="A124" s="12"/>
      <c r="B124" s="200"/>
      <c r="C124" s="201"/>
      <c r="D124" s="202" t="s">
        <v>75</v>
      </c>
      <c r="E124" s="214" t="s">
        <v>914</v>
      </c>
      <c r="F124" s="214" t="s">
        <v>915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SUM(P125:P149)</f>
        <v>0</v>
      </c>
      <c r="Q124" s="208"/>
      <c r="R124" s="209">
        <f>SUM(R125:R149)</f>
        <v>0.007170000000000001</v>
      </c>
      <c r="S124" s="208"/>
      <c r="T124" s="210">
        <f>SUM(T125:T149)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88</v>
      </c>
      <c r="AT124" s="212" t="s">
        <v>75</v>
      </c>
      <c r="AU124" s="212" t="s">
        <v>83</v>
      </c>
      <c r="AY124" s="211" t="s">
        <v>164</v>
      </c>
      <c r="BK124" s="213">
        <f>SUM(BK125:BK149)</f>
        <v>0</v>
      </c>
    </row>
    <row r="125" s="2" customFormat="1" ht="21.75" customHeight="1">
      <c r="A125" s="40"/>
      <c r="B125" s="41"/>
      <c r="C125" s="216" t="s">
        <v>253</v>
      </c>
      <c r="D125" s="216" t="s">
        <v>167</v>
      </c>
      <c r="E125" s="217" t="s">
        <v>916</v>
      </c>
      <c r="F125" s="218" t="s">
        <v>917</v>
      </c>
      <c r="G125" s="219" t="s">
        <v>221</v>
      </c>
      <c r="H125" s="220">
        <v>3</v>
      </c>
      <c r="I125" s="221"/>
      <c r="J125" s="222">
        <f>ROUND(I125*H125,2)</f>
        <v>0</v>
      </c>
      <c r="K125" s="218" t="s">
        <v>171</v>
      </c>
      <c r="L125" s="46"/>
      <c r="M125" s="223" t="s">
        <v>19</v>
      </c>
      <c r="N125" s="224" t="s">
        <v>48</v>
      </c>
      <c r="O125" s="86"/>
      <c r="P125" s="225">
        <f>O125*H125</f>
        <v>0</v>
      </c>
      <c r="Q125" s="225">
        <v>0.00040999999999999999</v>
      </c>
      <c r="R125" s="225">
        <f>Q125*H125</f>
        <v>0.00123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311</v>
      </c>
      <c r="AT125" s="227" t="s">
        <v>167</v>
      </c>
      <c r="AU125" s="227" t="s">
        <v>88</v>
      </c>
      <c r="AY125" s="19" t="s">
        <v>164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88</v>
      </c>
      <c r="BK125" s="228">
        <f>ROUND(I125*H125,2)</f>
        <v>0</v>
      </c>
      <c r="BL125" s="19" t="s">
        <v>311</v>
      </c>
      <c r="BM125" s="227" t="s">
        <v>2019</v>
      </c>
    </row>
    <row r="126" s="2" customFormat="1">
      <c r="A126" s="40"/>
      <c r="B126" s="41"/>
      <c r="C126" s="42"/>
      <c r="D126" s="229" t="s">
        <v>174</v>
      </c>
      <c r="E126" s="42"/>
      <c r="F126" s="230" t="s">
        <v>919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174</v>
      </c>
      <c r="AU126" s="19" t="s">
        <v>88</v>
      </c>
    </row>
    <row r="127" s="2" customFormat="1" ht="21.75" customHeight="1">
      <c r="A127" s="40"/>
      <c r="B127" s="41"/>
      <c r="C127" s="216" t="s">
        <v>263</v>
      </c>
      <c r="D127" s="216" t="s">
        <v>167</v>
      </c>
      <c r="E127" s="217" t="s">
        <v>920</v>
      </c>
      <c r="F127" s="218" t="s">
        <v>921</v>
      </c>
      <c r="G127" s="219" t="s">
        <v>221</v>
      </c>
      <c r="H127" s="220">
        <v>3</v>
      </c>
      <c r="I127" s="221"/>
      <c r="J127" s="222">
        <f>ROUND(I127*H127,2)</f>
        <v>0</v>
      </c>
      <c r="K127" s="218" t="s">
        <v>171</v>
      </c>
      <c r="L127" s="46"/>
      <c r="M127" s="223" t="s">
        <v>19</v>
      </c>
      <c r="N127" s="224" t="s">
        <v>48</v>
      </c>
      <c r="O127" s="86"/>
      <c r="P127" s="225">
        <f>O127*H127</f>
        <v>0</v>
      </c>
      <c r="Q127" s="225">
        <v>0.00048000000000000001</v>
      </c>
      <c r="R127" s="225">
        <f>Q127*H127</f>
        <v>0.0014400000000000001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311</v>
      </c>
      <c r="AT127" s="227" t="s">
        <v>167</v>
      </c>
      <c r="AU127" s="227" t="s">
        <v>88</v>
      </c>
      <c r="AY127" s="19" t="s">
        <v>164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88</v>
      </c>
      <c r="BK127" s="228">
        <f>ROUND(I127*H127,2)</f>
        <v>0</v>
      </c>
      <c r="BL127" s="19" t="s">
        <v>311</v>
      </c>
      <c r="BM127" s="227" t="s">
        <v>2020</v>
      </c>
    </row>
    <row r="128" s="2" customFormat="1">
      <c r="A128" s="40"/>
      <c r="B128" s="41"/>
      <c r="C128" s="42"/>
      <c r="D128" s="229" t="s">
        <v>174</v>
      </c>
      <c r="E128" s="42"/>
      <c r="F128" s="230" t="s">
        <v>923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174</v>
      </c>
      <c r="AU128" s="19" t="s">
        <v>88</v>
      </c>
    </row>
    <row r="129" s="2" customFormat="1" ht="21.75" customHeight="1">
      <c r="A129" s="40"/>
      <c r="B129" s="41"/>
      <c r="C129" s="216" t="s">
        <v>268</v>
      </c>
      <c r="D129" s="216" t="s">
        <v>167</v>
      </c>
      <c r="E129" s="217" t="s">
        <v>924</v>
      </c>
      <c r="F129" s="218" t="s">
        <v>925</v>
      </c>
      <c r="G129" s="219" t="s">
        <v>221</v>
      </c>
      <c r="H129" s="220">
        <v>2</v>
      </c>
      <c r="I129" s="221"/>
      <c r="J129" s="222">
        <f>ROUND(I129*H129,2)</f>
        <v>0</v>
      </c>
      <c r="K129" s="218" t="s">
        <v>171</v>
      </c>
      <c r="L129" s="46"/>
      <c r="M129" s="223" t="s">
        <v>19</v>
      </c>
      <c r="N129" s="224" t="s">
        <v>48</v>
      </c>
      <c r="O129" s="86"/>
      <c r="P129" s="225">
        <f>O129*H129</f>
        <v>0</v>
      </c>
      <c r="Q129" s="225">
        <v>0.00071000000000000002</v>
      </c>
      <c r="R129" s="225">
        <f>Q129*H129</f>
        <v>0.00142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311</v>
      </c>
      <c r="AT129" s="227" t="s">
        <v>167</v>
      </c>
      <c r="AU129" s="227" t="s">
        <v>88</v>
      </c>
      <c r="AY129" s="19" t="s">
        <v>164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88</v>
      </c>
      <c r="BK129" s="228">
        <f>ROUND(I129*H129,2)</f>
        <v>0</v>
      </c>
      <c r="BL129" s="19" t="s">
        <v>311</v>
      </c>
      <c r="BM129" s="227" t="s">
        <v>2021</v>
      </c>
    </row>
    <row r="130" s="2" customFormat="1">
      <c r="A130" s="40"/>
      <c r="B130" s="41"/>
      <c r="C130" s="42"/>
      <c r="D130" s="229" t="s">
        <v>174</v>
      </c>
      <c r="E130" s="42"/>
      <c r="F130" s="230" t="s">
        <v>927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174</v>
      </c>
      <c r="AU130" s="19" t="s">
        <v>88</v>
      </c>
    </row>
    <row r="131" s="2" customFormat="1" ht="21.75" customHeight="1">
      <c r="A131" s="40"/>
      <c r="B131" s="41"/>
      <c r="C131" s="216" t="s">
        <v>275</v>
      </c>
      <c r="D131" s="216" t="s">
        <v>167</v>
      </c>
      <c r="E131" s="217" t="s">
        <v>928</v>
      </c>
      <c r="F131" s="218" t="s">
        <v>929</v>
      </c>
      <c r="G131" s="219" t="s">
        <v>221</v>
      </c>
      <c r="H131" s="220">
        <v>1</v>
      </c>
      <c r="I131" s="221"/>
      <c r="J131" s="222">
        <f>ROUND(I131*H131,2)</f>
        <v>0</v>
      </c>
      <c r="K131" s="218" t="s">
        <v>171</v>
      </c>
      <c r="L131" s="46"/>
      <c r="M131" s="223" t="s">
        <v>19</v>
      </c>
      <c r="N131" s="224" t="s">
        <v>48</v>
      </c>
      <c r="O131" s="86"/>
      <c r="P131" s="225">
        <f>O131*H131</f>
        <v>0</v>
      </c>
      <c r="Q131" s="225">
        <v>0.0022399999999999998</v>
      </c>
      <c r="R131" s="225">
        <f>Q131*H131</f>
        <v>0.0022399999999999998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311</v>
      </c>
      <c r="AT131" s="227" t="s">
        <v>167</v>
      </c>
      <c r="AU131" s="227" t="s">
        <v>88</v>
      </c>
      <c r="AY131" s="19" t="s">
        <v>164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88</v>
      </c>
      <c r="BK131" s="228">
        <f>ROUND(I131*H131,2)</f>
        <v>0</v>
      </c>
      <c r="BL131" s="19" t="s">
        <v>311</v>
      </c>
      <c r="BM131" s="227" t="s">
        <v>2022</v>
      </c>
    </row>
    <row r="132" s="2" customFormat="1">
      <c r="A132" s="40"/>
      <c r="B132" s="41"/>
      <c r="C132" s="42"/>
      <c r="D132" s="229" t="s">
        <v>174</v>
      </c>
      <c r="E132" s="42"/>
      <c r="F132" s="230" t="s">
        <v>931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174</v>
      </c>
      <c r="AU132" s="19" t="s">
        <v>88</v>
      </c>
    </row>
    <row r="133" s="2" customFormat="1" ht="24.15" customHeight="1">
      <c r="A133" s="40"/>
      <c r="B133" s="41"/>
      <c r="C133" s="216" t="s">
        <v>283</v>
      </c>
      <c r="D133" s="216" t="s">
        <v>167</v>
      </c>
      <c r="E133" s="217" t="s">
        <v>932</v>
      </c>
      <c r="F133" s="218" t="s">
        <v>933</v>
      </c>
      <c r="G133" s="219" t="s">
        <v>246</v>
      </c>
      <c r="H133" s="220">
        <v>3</v>
      </c>
      <c r="I133" s="221"/>
      <c r="J133" s="222">
        <f>ROUND(I133*H133,2)</f>
        <v>0</v>
      </c>
      <c r="K133" s="218" t="s">
        <v>171</v>
      </c>
      <c r="L133" s="46"/>
      <c r="M133" s="223" t="s">
        <v>19</v>
      </c>
      <c r="N133" s="224" t="s">
        <v>48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311</v>
      </c>
      <c r="AT133" s="227" t="s">
        <v>167</v>
      </c>
      <c r="AU133" s="227" t="s">
        <v>88</v>
      </c>
      <c r="AY133" s="19" t="s">
        <v>164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88</v>
      </c>
      <c r="BK133" s="228">
        <f>ROUND(I133*H133,2)</f>
        <v>0</v>
      </c>
      <c r="BL133" s="19" t="s">
        <v>311</v>
      </c>
      <c r="BM133" s="227" t="s">
        <v>2023</v>
      </c>
    </row>
    <row r="134" s="2" customFormat="1">
      <c r="A134" s="40"/>
      <c r="B134" s="41"/>
      <c r="C134" s="42"/>
      <c r="D134" s="229" t="s">
        <v>174</v>
      </c>
      <c r="E134" s="42"/>
      <c r="F134" s="230" t="s">
        <v>935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174</v>
      </c>
      <c r="AU134" s="19" t="s">
        <v>88</v>
      </c>
    </row>
    <row r="135" s="2" customFormat="1" ht="24.15" customHeight="1">
      <c r="A135" s="40"/>
      <c r="B135" s="41"/>
      <c r="C135" s="216" t="s">
        <v>291</v>
      </c>
      <c r="D135" s="216" t="s">
        <v>167</v>
      </c>
      <c r="E135" s="217" t="s">
        <v>936</v>
      </c>
      <c r="F135" s="218" t="s">
        <v>937</v>
      </c>
      <c r="G135" s="219" t="s">
        <v>246</v>
      </c>
      <c r="H135" s="220">
        <v>2</v>
      </c>
      <c r="I135" s="221"/>
      <c r="J135" s="222">
        <f>ROUND(I135*H135,2)</f>
        <v>0</v>
      </c>
      <c r="K135" s="218" t="s">
        <v>171</v>
      </c>
      <c r="L135" s="46"/>
      <c r="M135" s="223" t="s">
        <v>19</v>
      </c>
      <c r="N135" s="224" t="s">
        <v>48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311</v>
      </c>
      <c r="AT135" s="227" t="s">
        <v>167</v>
      </c>
      <c r="AU135" s="227" t="s">
        <v>88</v>
      </c>
      <c r="AY135" s="19" t="s">
        <v>164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88</v>
      </c>
      <c r="BK135" s="228">
        <f>ROUND(I135*H135,2)</f>
        <v>0</v>
      </c>
      <c r="BL135" s="19" t="s">
        <v>311</v>
      </c>
      <c r="BM135" s="227" t="s">
        <v>2024</v>
      </c>
    </row>
    <row r="136" s="2" customFormat="1">
      <c r="A136" s="40"/>
      <c r="B136" s="41"/>
      <c r="C136" s="42"/>
      <c r="D136" s="229" t="s">
        <v>174</v>
      </c>
      <c r="E136" s="42"/>
      <c r="F136" s="230" t="s">
        <v>939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174</v>
      </c>
      <c r="AU136" s="19" t="s">
        <v>88</v>
      </c>
    </row>
    <row r="137" s="2" customFormat="1" ht="24.15" customHeight="1">
      <c r="A137" s="40"/>
      <c r="B137" s="41"/>
      <c r="C137" s="216" t="s">
        <v>300</v>
      </c>
      <c r="D137" s="216" t="s">
        <v>167</v>
      </c>
      <c r="E137" s="217" t="s">
        <v>940</v>
      </c>
      <c r="F137" s="218" t="s">
        <v>941</v>
      </c>
      <c r="G137" s="219" t="s">
        <v>246</v>
      </c>
      <c r="H137" s="220">
        <v>1</v>
      </c>
      <c r="I137" s="221"/>
      <c r="J137" s="222">
        <f>ROUND(I137*H137,2)</f>
        <v>0</v>
      </c>
      <c r="K137" s="218" t="s">
        <v>171</v>
      </c>
      <c r="L137" s="46"/>
      <c r="M137" s="223" t="s">
        <v>19</v>
      </c>
      <c r="N137" s="224" t="s">
        <v>48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311</v>
      </c>
      <c r="AT137" s="227" t="s">
        <v>167</v>
      </c>
      <c r="AU137" s="227" t="s">
        <v>88</v>
      </c>
      <c r="AY137" s="19" t="s">
        <v>164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88</v>
      </c>
      <c r="BK137" s="228">
        <f>ROUND(I137*H137,2)</f>
        <v>0</v>
      </c>
      <c r="BL137" s="19" t="s">
        <v>311</v>
      </c>
      <c r="BM137" s="227" t="s">
        <v>2025</v>
      </c>
    </row>
    <row r="138" s="2" customFormat="1">
      <c r="A138" s="40"/>
      <c r="B138" s="41"/>
      <c r="C138" s="42"/>
      <c r="D138" s="229" t="s">
        <v>174</v>
      </c>
      <c r="E138" s="42"/>
      <c r="F138" s="230" t="s">
        <v>943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174</v>
      </c>
      <c r="AU138" s="19" t="s">
        <v>88</v>
      </c>
    </row>
    <row r="139" s="2" customFormat="1" ht="16.5" customHeight="1">
      <c r="A139" s="40"/>
      <c r="B139" s="41"/>
      <c r="C139" s="278" t="s">
        <v>8</v>
      </c>
      <c r="D139" s="278" t="s">
        <v>250</v>
      </c>
      <c r="E139" s="279" t="s">
        <v>944</v>
      </c>
      <c r="F139" s="280" t="s">
        <v>945</v>
      </c>
      <c r="G139" s="281" t="s">
        <v>246</v>
      </c>
      <c r="H139" s="282">
        <v>3</v>
      </c>
      <c r="I139" s="283"/>
      <c r="J139" s="284">
        <f>ROUND(I139*H139,2)</f>
        <v>0</v>
      </c>
      <c r="K139" s="280" t="s">
        <v>171</v>
      </c>
      <c r="L139" s="285"/>
      <c r="M139" s="286" t="s">
        <v>19</v>
      </c>
      <c r="N139" s="287" t="s">
        <v>48</v>
      </c>
      <c r="O139" s="86"/>
      <c r="P139" s="225">
        <f>O139*H139</f>
        <v>0</v>
      </c>
      <c r="Q139" s="225">
        <v>0.00010000000000000001</v>
      </c>
      <c r="R139" s="225">
        <f>Q139*H139</f>
        <v>0.00030000000000000003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946</v>
      </c>
      <c r="AT139" s="227" t="s">
        <v>250</v>
      </c>
      <c r="AU139" s="227" t="s">
        <v>88</v>
      </c>
      <c r="AY139" s="19" t="s">
        <v>164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88</v>
      </c>
      <c r="BK139" s="228">
        <f>ROUND(I139*H139,2)</f>
        <v>0</v>
      </c>
      <c r="BL139" s="19" t="s">
        <v>241</v>
      </c>
      <c r="BM139" s="227" t="s">
        <v>2026</v>
      </c>
    </row>
    <row r="140" s="2" customFormat="1">
      <c r="A140" s="40"/>
      <c r="B140" s="41"/>
      <c r="C140" s="42"/>
      <c r="D140" s="229" t="s">
        <v>174</v>
      </c>
      <c r="E140" s="42"/>
      <c r="F140" s="230" t="s">
        <v>948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174</v>
      </c>
      <c r="AU140" s="19" t="s">
        <v>88</v>
      </c>
    </row>
    <row r="141" s="2" customFormat="1" ht="16.5" customHeight="1">
      <c r="A141" s="40"/>
      <c r="B141" s="41"/>
      <c r="C141" s="278" t="s">
        <v>311</v>
      </c>
      <c r="D141" s="278" t="s">
        <v>250</v>
      </c>
      <c r="E141" s="279" t="s">
        <v>949</v>
      </c>
      <c r="F141" s="280" t="s">
        <v>950</v>
      </c>
      <c r="G141" s="281" t="s">
        <v>246</v>
      </c>
      <c r="H141" s="282">
        <v>1</v>
      </c>
      <c r="I141" s="283"/>
      <c r="J141" s="284">
        <f>ROUND(I141*H141,2)</f>
        <v>0</v>
      </c>
      <c r="K141" s="280" t="s">
        <v>171</v>
      </c>
      <c r="L141" s="285"/>
      <c r="M141" s="286" t="s">
        <v>19</v>
      </c>
      <c r="N141" s="287" t="s">
        <v>48</v>
      </c>
      <c r="O141" s="86"/>
      <c r="P141" s="225">
        <f>O141*H141</f>
        <v>0</v>
      </c>
      <c r="Q141" s="225">
        <v>0.00023000000000000001</v>
      </c>
      <c r="R141" s="225">
        <f>Q141*H141</f>
        <v>0.00023000000000000001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946</v>
      </c>
      <c r="AT141" s="227" t="s">
        <v>250</v>
      </c>
      <c r="AU141" s="227" t="s">
        <v>88</v>
      </c>
      <c r="AY141" s="19" t="s">
        <v>164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88</v>
      </c>
      <c r="BK141" s="228">
        <f>ROUND(I141*H141,2)</f>
        <v>0</v>
      </c>
      <c r="BL141" s="19" t="s">
        <v>241</v>
      </c>
      <c r="BM141" s="227" t="s">
        <v>2027</v>
      </c>
    </row>
    <row r="142" s="2" customFormat="1">
      <c r="A142" s="40"/>
      <c r="B142" s="41"/>
      <c r="C142" s="42"/>
      <c r="D142" s="229" t="s">
        <v>174</v>
      </c>
      <c r="E142" s="42"/>
      <c r="F142" s="230" t="s">
        <v>952</v>
      </c>
      <c r="G142" s="42"/>
      <c r="H142" s="42"/>
      <c r="I142" s="231"/>
      <c r="J142" s="42"/>
      <c r="K142" s="42"/>
      <c r="L142" s="46"/>
      <c r="M142" s="232"/>
      <c r="N142" s="23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174</v>
      </c>
      <c r="AU142" s="19" t="s">
        <v>88</v>
      </c>
    </row>
    <row r="143" s="2" customFormat="1" ht="16.5" customHeight="1">
      <c r="A143" s="40"/>
      <c r="B143" s="41"/>
      <c r="C143" s="278" t="s">
        <v>320</v>
      </c>
      <c r="D143" s="278" t="s">
        <v>250</v>
      </c>
      <c r="E143" s="279" t="s">
        <v>957</v>
      </c>
      <c r="F143" s="280" t="s">
        <v>958</v>
      </c>
      <c r="G143" s="281" t="s">
        <v>246</v>
      </c>
      <c r="H143" s="282">
        <v>1</v>
      </c>
      <c r="I143" s="283"/>
      <c r="J143" s="284">
        <f>ROUND(I143*H143,2)</f>
        <v>0</v>
      </c>
      <c r="K143" s="280" t="s">
        <v>19</v>
      </c>
      <c r="L143" s="285"/>
      <c r="M143" s="286" t="s">
        <v>19</v>
      </c>
      <c r="N143" s="287" t="s">
        <v>48</v>
      </c>
      <c r="O143" s="86"/>
      <c r="P143" s="225">
        <f>O143*H143</f>
        <v>0</v>
      </c>
      <c r="Q143" s="225">
        <v>0.00031</v>
      </c>
      <c r="R143" s="225">
        <f>Q143*H143</f>
        <v>0.00031</v>
      </c>
      <c r="S143" s="225">
        <v>0</v>
      </c>
      <c r="T143" s="22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7" t="s">
        <v>946</v>
      </c>
      <c r="AT143" s="227" t="s">
        <v>250</v>
      </c>
      <c r="AU143" s="227" t="s">
        <v>88</v>
      </c>
      <c r="AY143" s="19" t="s">
        <v>164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9" t="s">
        <v>88</v>
      </c>
      <c r="BK143" s="228">
        <f>ROUND(I143*H143,2)</f>
        <v>0</v>
      </c>
      <c r="BL143" s="19" t="s">
        <v>241</v>
      </c>
      <c r="BM143" s="227" t="s">
        <v>2028</v>
      </c>
    </row>
    <row r="144" s="2" customFormat="1" ht="24.15" customHeight="1">
      <c r="A144" s="40"/>
      <c r="B144" s="41"/>
      <c r="C144" s="216" t="s">
        <v>327</v>
      </c>
      <c r="D144" s="216" t="s">
        <v>167</v>
      </c>
      <c r="E144" s="217" t="s">
        <v>960</v>
      </c>
      <c r="F144" s="218" t="s">
        <v>961</v>
      </c>
      <c r="G144" s="219" t="s">
        <v>221</v>
      </c>
      <c r="H144" s="220">
        <v>9</v>
      </c>
      <c r="I144" s="221"/>
      <c r="J144" s="222">
        <f>ROUND(I144*H144,2)</f>
        <v>0</v>
      </c>
      <c r="K144" s="218" t="s">
        <v>171</v>
      </c>
      <c r="L144" s="46"/>
      <c r="M144" s="223" t="s">
        <v>19</v>
      </c>
      <c r="N144" s="224" t="s">
        <v>48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311</v>
      </c>
      <c r="AT144" s="227" t="s">
        <v>167</v>
      </c>
      <c r="AU144" s="227" t="s">
        <v>88</v>
      </c>
      <c r="AY144" s="19" t="s">
        <v>164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88</v>
      </c>
      <c r="BK144" s="228">
        <f>ROUND(I144*H144,2)</f>
        <v>0</v>
      </c>
      <c r="BL144" s="19" t="s">
        <v>311</v>
      </c>
      <c r="BM144" s="227" t="s">
        <v>2029</v>
      </c>
    </row>
    <row r="145" s="2" customFormat="1">
      <c r="A145" s="40"/>
      <c r="B145" s="41"/>
      <c r="C145" s="42"/>
      <c r="D145" s="229" t="s">
        <v>174</v>
      </c>
      <c r="E145" s="42"/>
      <c r="F145" s="230" t="s">
        <v>963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174</v>
      </c>
      <c r="AU145" s="19" t="s">
        <v>88</v>
      </c>
    </row>
    <row r="146" s="2" customFormat="1" ht="49.05" customHeight="1">
      <c r="A146" s="40"/>
      <c r="B146" s="41"/>
      <c r="C146" s="216" t="s">
        <v>332</v>
      </c>
      <c r="D146" s="216" t="s">
        <v>167</v>
      </c>
      <c r="E146" s="217" t="s">
        <v>964</v>
      </c>
      <c r="F146" s="218" t="s">
        <v>965</v>
      </c>
      <c r="G146" s="219" t="s">
        <v>349</v>
      </c>
      <c r="H146" s="220">
        <v>0.0070000000000000001</v>
      </c>
      <c r="I146" s="221"/>
      <c r="J146" s="222">
        <f>ROUND(I146*H146,2)</f>
        <v>0</v>
      </c>
      <c r="K146" s="218" t="s">
        <v>171</v>
      </c>
      <c r="L146" s="46"/>
      <c r="M146" s="223" t="s">
        <v>19</v>
      </c>
      <c r="N146" s="224" t="s">
        <v>48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311</v>
      </c>
      <c r="AT146" s="227" t="s">
        <v>167</v>
      </c>
      <c r="AU146" s="227" t="s">
        <v>88</v>
      </c>
      <c r="AY146" s="19" t="s">
        <v>164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88</v>
      </c>
      <c r="BK146" s="228">
        <f>ROUND(I146*H146,2)</f>
        <v>0</v>
      </c>
      <c r="BL146" s="19" t="s">
        <v>311</v>
      </c>
      <c r="BM146" s="227" t="s">
        <v>2030</v>
      </c>
    </row>
    <row r="147" s="2" customFormat="1">
      <c r="A147" s="40"/>
      <c r="B147" s="41"/>
      <c r="C147" s="42"/>
      <c r="D147" s="229" t="s">
        <v>174</v>
      </c>
      <c r="E147" s="42"/>
      <c r="F147" s="230" t="s">
        <v>967</v>
      </c>
      <c r="G147" s="42"/>
      <c r="H147" s="42"/>
      <c r="I147" s="231"/>
      <c r="J147" s="42"/>
      <c r="K147" s="42"/>
      <c r="L147" s="46"/>
      <c r="M147" s="232"/>
      <c r="N147" s="23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174</v>
      </c>
      <c r="AU147" s="19" t="s">
        <v>88</v>
      </c>
    </row>
    <row r="148" s="2" customFormat="1" ht="49.05" customHeight="1">
      <c r="A148" s="40"/>
      <c r="B148" s="41"/>
      <c r="C148" s="216" t="s">
        <v>337</v>
      </c>
      <c r="D148" s="216" t="s">
        <v>167</v>
      </c>
      <c r="E148" s="217" t="s">
        <v>968</v>
      </c>
      <c r="F148" s="218" t="s">
        <v>969</v>
      </c>
      <c r="G148" s="219" t="s">
        <v>349</v>
      </c>
      <c r="H148" s="220">
        <v>0.0060000000000000001</v>
      </c>
      <c r="I148" s="221"/>
      <c r="J148" s="222">
        <f>ROUND(I148*H148,2)</f>
        <v>0</v>
      </c>
      <c r="K148" s="218" t="s">
        <v>171</v>
      </c>
      <c r="L148" s="46"/>
      <c r="M148" s="223" t="s">
        <v>19</v>
      </c>
      <c r="N148" s="224" t="s">
        <v>48</v>
      </c>
      <c r="O148" s="86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311</v>
      </c>
      <c r="AT148" s="227" t="s">
        <v>167</v>
      </c>
      <c r="AU148" s="227" t="s">
        <v>88</v>
      </c>
      <c r="AY148" s="19" t="s">
        <v>164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88</v>
      </c>
      <c r="BK148" s="228">
        <f>ROUND(I148*H148,2)</f>
        <v>0</v>
      </c>
      <c r="BL148" s="19" t="s">
        <v>311</v>
      </c>
      <c r="BM148" s="227" t="s">
        <v>2031</v>
      </c>
    </row>
    <row r="149" s="2" customFormat="1">
      <c r="A149" s="40"/>
      <c r="B149" s="41"/>
      <c r="C149" s="42"/>
      <c r="D149" s="229" t="s">
        <v>174</v>
      </c>
      <c r="E149" s="42"/>
      <c r="F149" s="230" t="s">
        <v>971</v>
      </c>
      <c r="G149" s="42"/>
      <c r="H149" s="42"/>
      <c r="I149" s="231"/>
      <c r="J149" s="42"/>
      <c r="K149" s="42"/>
      <c r="L149" s="46"/>
      <c r="M149" s="232"/>
      <c r="N149" s="23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174</v>
      </c>
      <c r="AU149" s="19" t="s">
        <v>88</v>
      </c>
    </row>
    <row r="150" s="12" customFormat="1" ht="22.8" customHeight="1">
      <c r="A150" s="12"/>
      <c r="B150" s="200"/>
      <c r="C150" s="201"/>
      <c r="D150" s="202" t="s">
        <v>75</v>
      </c>
      <c r="E150" s="214" t="s">
        <v>972</v>
      </c>
      <c r="F150" s="214" t="s">
        <v>973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SUM(P151:P193)</f>
        <v>0</v>
      </c>
      <c r="Q150" s="208"/>
      <c r="R150" s="209">
        <f>SUM(R151:R193)</f>
        <v>0.11447</v>
      </c>
      <c r="S150" s="208"/>
      <c r="T150" s="210">
        <f>SUM(T151:T193)</f>
        <v>0.042599999999999999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88</v>
      </c>
      <c r="AT150" s="212" t="s">
        <v>75</v>
      </c>
      <c r="AU150" s="212" t="s">
        <v>83</v>
      </c>
      <c r="AY150" s="211" t="s">
        <v>164</v>
      </c>
      <c r="BK150" s="213">
        <f>SUM(BK151:BK193)</f>
        <v>0</v>
      </c>
    </row>
    <row r="151" s="2" customFormat="1" ht="24.15" customHeight="1">
      <c r="A151" s="40"/>
      <c r="B151" s="41"/>
      <c r="C151" s="216" t="s">
        <v>7</v>
      </c>
      <c r="D151" s="216" t="s">
        <v>167</v>
      </c>
      <c r="E151" s="217" t="s">
        <v>974</v>
      </c>
      <c r="F151" s="218" t="s">
        <v>975</v>
      </c>
      <c r="G151" s="219" t="s">
        <v>246</v>
      </c>
      <c r="H151" s="220">
        <v>1</v>
      </c>
      <c r="I151" s="221"/>
      <c r="J151" s="222">
        <f>ROUND(I151*H151,2)</f>
        <v>0</v>
      </c>
      <c r="K151" s="218" t="s">
        <v>19</v>
      </c>
      <c r="L151" s="46"/>
      <c r="M151" s="223" t="s">
        <v>19</v>
      </c>
      <c r="N151" s="224" t="s">
        <v>48</v>
      </c>
      <c r="O151" s="86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311</v>
      </c>
      <c r="AT151" s="227" t="s">
        <v>167</v>
      </c>
      <c r="AU151" s="227" t="s">
        <v>88</v>
      </c>
      <c r="AY151" s="19" t="s">
        <v>164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88</v>
      </c>
      <c r="BK151" s="228">
        <f>ROUND(I151*H151,2)</f>
        <v>0</v>
      </c>
      <c r="BL151" s="19" t="s">
        <v>311</v>
      </c>
      <c r="BM151" s="227" t="s">
        <v>2032</v>
      </c>
    </row>
    <row r="152" s="2" customFormat="1" ht="24.15" customHeight="1">
      <c r="A152" s="40"/>
      <c r="B152" s="41"/>
      <c r="C152" s="216" t="s">
        <v>352</v>
      </c>
      <c r="D152" s="216" t="s">
        <v>167</v>
      </c>
      <c r="E152" s="217" t="s">
        <v>977</v>
      </c>
      <c r="F152" s="218" t="s">
        <v>978</v>
      </c>
      <c r="G152" s="219" t="s">
        <v>221</v>
      </c>
      <c r="H152" s="220">
        <v>20</v>
      </c>
      <c r="I152" s="221"/>
      <c r="J152" s="222">
        <f>ROUND(I152*H152,2)</f>
        <v>0</v>
      </c>
      <c r="K152" s="218" t="s">
        <v>171</v>
      </c>
      <c r="L152" s="46"/>
      <c r="M152" s="223" t="s">
        <v>19</v>
      </c>
      <c r="N152" s="224" t="s">
        <v>48</v>
      </c>
      <c r="O152" s="86"/>
      <c r="P152" s="225">
        <f>O152*H152</f>
        <v>0</v>
      </c>
      <c r="Q152" s="225">
        <v>0</v>
      </c>
      <c r="R152" s="225">
        <f>Q152*H152</f>
        <v>0</v>
      </c>
      <c r="S152" s="225">
        <v>0.0021299999999999999</v>
      </c>
      <c r="T152" s="226">
        <f>S152*H152</f>
        <v>0.042599999999999999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7" t="s">
        <v>311</v>
      </c>
      <c r="AT152" s="227" t="s">
        <v>167</v>
      </c>
      <c r="AU152" s="227" t="s">
        <v>88</v>
      </c>
      <c r="AY152" s="19" t="s">
        <v>164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9" t="s">
        <v>88</v>
      </c>
      <c r="BK152" s="228">
        <f>ROUND(I152*H152,2)</f>
        <v>0</v>
      </c>
      <c r="BL152" s="19" t="s">
        <v>311</v>
      </c>
      <c r="BM152" s="227" t="s">
        <v>2033</v>
      </c>
    </row>
    <row r="153" s="2" customFormat="1">
      <c r="A153" s="40"/>
      <c r="B153" s="41"/>
      <c r="C153" s="42"/>
      <c r="D153" s="229" t="s">
        <v>174</v>
      </c>
      <c r="E153" s="42"/>
      <c r="F153" s="230" t="s">
        <v>980</v>
      </c>
      <c r="G153" s="42"/>
      <c r="H153" s="42"/>
      <c r="I153" s="231"/>
      <c r="J153" s="42"/>
      <c r="K153" s="42"/>
      <c r="L153" s="46"/>
      <c r="M153" s="232"/>
      <c r="N153" s="23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174</v>
      </c>
      <c r="AU153" s="19" t="s">
        <v>88</v>
      </c>
    </row>
    <row r="154" s="2" customFormat="1" ht="33" customHeight="1">
      <c r="A154" s="40"/>
      <c r="B154" s="41"/>
      <c r="C154" s="216" t="s">
        <v>357</v>
      </c>
      <c r="D154" s="216" t="s">
        <v>167</v>
      </c>
      <c r="E154" s="217" t="s">
        <v>981</v>
      </c>
      <c r="F154" s="218" t="s">
        <v>982</v>
      </c>
      <c r="G154" s="219" t="s">
        <v>221</v>
      </c>
      <c r="H154" s="220">
        <v>8</v>
      </c>
      <c r="I154" s="221"/>
      <c r="J154" s="222">
        <f>ROUND(I154*H154,2)</f>
        <v>0</v>
      </c>
      <c r="K154" s="218" t="s">
        <v>171</v>
      </c>
      <c r="L154" s="46"/>
      <c r="M154" s="223" t="s">
        <v>19</v>
      </c>
      <c r="N154" s="224" t="s">
        <v>48</v>
      </c>
      <c r="O154" s="86"/>
      <c r="P154" s="225">
        <f>O154*H154</f>
        <v>0</v>
      </c>
      <c r="Q154" s="225">
        <v>0.00084000000000000003</v>
      </c>
      <c r="R154" s="225">
        <f>Q154*H154</f>
        <v>0.0067200000000000003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311</v>
      </c>
      <c r="AT154" s="227" t="s">
        <v>167</v>
      </c>
      <c r="AU154" s="227" t="s">
        <v>88</v>
      </c>
      <c r="AY154" s="19" t="s">
        <v>164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88</v>
      </c>
      <c r="BK154" s="228">
        <f>ROUND(I154*H154,2)</f>
        <v>0</v>
      </c>
      <c r="BL154" s="19" t="s">
        <v>311</v>
      </c>
      <c r="BM154" s="227" t="s">
        <v>2034</v>
      </c>
    </row>
    <row r="155" s="2" customFormat="1">
      <c r="A155" s="40"/>
      <c r="B155" s="41"/>
      <c r="C155" s="42"/>
      <c r="D155" s="229" t="s">
        <v>174</v>
      </c>
      <c r="E155" s="42"/>
      <c r="F155" s="230" t="s">
        <v>984</v>
      </c>
      <c r="G155" s="42"/>
      <c r="H155" s="42"/>
      <c r="I155" s="231"/>
      <c r="J155" s="42"/>
      <c r="K155" s="42"/>
      <c r="L155" s="46"/>
      <c r="M155" s="232"/>
      <c r="N155" s="23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174</v>
      </c>
      <c r="AU155" s="19" t="s">
        <v>88</v>
      </c>
    </row>
    <row r="156" s="2" customFormat="1" ht="33" customHeight="1">
      <c r="A156" s="40"/>
      <c r="B156" s="41"/>
      <c r="C156" s="216" t="s">
        <v>363</v>
      </c>
      <c r="D156" s="216" t="s">
        <v>167</v>
      </c>
      <c r="E156" s="217" t="s">
        <v>985</v>
      </c>
      <c r="F156" s="218" t="s">
        <v>986</v>
      </c>
      <c r="G156" s="219" t="s">
        <v>221</v>
      </c>
      <c r="H156" s="220">
        <v>12</v>
      </c>
      <c r="I156" s="221"/>
      <c r="J156" s="222">
        <f>ROUND(I156*H156,2)</f>
        <v>0</v>
      </c>
      <c r="K156" s="218" t="s">
        <v>171</v>
      </c>
      <c r="L156" s="46"/>
      <c r="M156" s="223" t="s">
        <v>19</v>
      </c>
      <c r="N156" s="224" t="s">
        <v>48</v>
      </c>
      <c r="O156" s="86"/>
      <c r="P156" s="225">
        <f>O156*H156</f>
        <v>0</v>
      </c>
      <c r="Q156" s="225">
        <v>0.00097999999999999997</v>
      </c>
      <c r="R156" s="225">
        <f>Q156*H156</f>
        <v>0.01176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311</v>
      </c>
      <c r="AT156" s="227" t="s">
        <v>167</v>
      </c>
      <c r="AU156" s="227" t="s">
        <v>88</v>
      </c>
      <c r="AY156" s="19" t="s">
        <v>164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9" t="s">
        <v>88</v>
      </c>
      <c r="BK156" s="228">
        <f>ROUND(I156*H156,2)</f>
        <v>0</v>
      </c>
      <c r="BL156" s="19" t="s">
        <v>311</v>
      </c>
      <c r="BM156" s="227" t="s">
        <v>2035</v>
      </c>
    </row>
    <row r="157" s="2" customFormat="1">
      <c r="A157" s="40"/>
      <c r="B157" s="41"/>
      <c r="C157" s="42"/>
      <c r="D157" s="229" t="s">
        <v>174</v>
      </c>
      <c r="E157" s="42"/>
      <c r="F157" s="230" t="s">
        <v>988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174</v>
      </c>
      <c r="AU157" s="19" t="s">
        <v>88</v>
      </c>
    </row>
    <row r="158" s="2" customFormat="1" ht="33" customHeight="1">
      <c r="A158" s="40"/>
      <c r="B158" s="41"/>
      <c r="C158" s="216" t="s">
        <v>370</v>
      </c>
      <c r="D158" s="216" t="s">
        <v>167</v>
      </c>
      <c r="E158" s="217" t="s">
        <v>989</v>
      </c>
      <c r="F158" s="218" t="s">
        <v>990</v>
      </c>
      <c r="G158" s="219" t="s">
        <v>221</v>
      </c>
      <c r="H158" s="220">
        <v>5</v>
      </c>
      <c r="I158" s="221"/>
      <c r="J158" s="222">
        <f>ROUND(I158*H158,2)</f>
        <v>0</v>
      </c>
      <c r="K158" s="218" t="s">
        <v>171</v>
      </c>
      <c r="L158" s="46"/>
      <c r="M158" s="223" t="s">
        <v>19</v>
      </c>
      <c r="N158" s="224" t="s">
        <v>48</v>
      </c>
      <c r="O158" s="86"/>
      <c r="P158" s="225">
        <f>O158*H158</f>
        <v>0</v>
      </c>
      <c r="Q158" s="225">
        <v>0.0012600000000000001</v>
      </c>
      <c r="R158" s="225">
        <f>Q158*H158</f>
        <v>0.0063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311</v>
      </c>
      <c r="AT158" s="227" t="s">
        <v>167</v>
      </c>
      <c r="AU158" s="227" t="s">
        <v>88</v>
      </c>
      <c r="AY158" s="19" t="s">
        <v>164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88</v>
      </c>
      <c r="BK158" s="228">
        <f>ROUND(I158*H158,2)</f>
        <v>0</v>
      </c>
      <c r="BL158" s="19" t="s">
        <v>311</v>
      </c>
      <c r="BM158" s="227" t="s">
        <v>2036</v>
      </c>
    </row>
    <row r="159" s="2" customFormat="1">
      <c r="A159" s="40"/>
      <c r="B159" s="41"/>
      <c r="C159" s="42"/>
      <c r="D159" s="229" t="s">
        <v>174</v>
      </c>
      <c r="E159" s="42"/>
      <c r="F159" s="230" t="s">
        <v>992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174</v>
      </c>
      <c r="AU159" s="19" t="s">
        <v>88</v>
      </c>
    </row>
    <row r="160" s="2" customFormat="1" ht="55.5" customHeight="1">
      <c r="A160" s="40"/>
      <c r="B160" s="41"/>
      <c r="C160" s="216" t="s">
        <v>379</v>
      </c>
      <c r="D160" s="216" t="s">
        <v>167</v>
      </c>
      <c r="E160" s="217" t="s">
        <v>993</v>
      </c>
      <c r="F160" s="218" t="s">
        <v>994</v>
      </c>
      <c r="G160" s="219" t="s">
        <v>221</v>
      </c>
      <c r="H160" s="220">
        <v>20</v>
      </c>
      <c r="I160" s="221"/>
      <c r="J160" s="222">
        <f>ROUND(I160*H160,2)</f>
        <v>0</v>
      </c>
      <c r="K160" s="218" t="s">
        <v>171</v>
      </c>
      <c r="L160" s="46"/>
      <c r="M160" s="223" t="s">
        <v>19</v>
      </c>
      <c r="N160" s="224" t="s">
        <v>48</v>
      </c>
      <c r="O160" s="86"/>
      <c r="P160" s="225">
        <f>O160*H160</f>
        <v>0</v>
      </c>
      <c r="Q160" s="225">
        <v>6.9999999999999994E-05</v>
      </c>
      <c r="R160" s="225">
        <f>Q160*H160</f>
        <v>0.0013999999999999998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311</v>
      </c>
      <c r="AT160" s="227" t="s">
        <v>167</v>
      </c>
      <c r="AU160" s="227" t="s">
        <v>88</v>
      </c>
      <c r="AY160" s="19" t="s">
        <v>164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88</v>
      </c>
      <c r="BK160" s="228">
        <f>ROUND(I160*H160,2)</f>
        <v>0</v>
      </c>
      <c r="BL160" s="19" t="s">
        <v>311</v>
      </c>
      <c r="BM160" s="227" t="s">
        <v>2037</v>
      </c>
    </row>
    <row r="161" s="2" customFormat="1">
      <c r="A161" s="40"/>
      <c r="B161" s="41"/>
      <c r="C161" s="42"/>
      <c r="D161" s="229" t="s">
        <v>174</v>
      </c>
      <c r="E161" s="42"/>
      <c r="F161" s="230" t="s">
        <v>996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174</v>
      </c>
      <c r="AU161" s="19" t="s">
        <v>88</v>
      </c>
    </row>
    <row r="162" s="13" customFormat="1">
      <c r="A162" s="13"/>
      <c r="B162" s="234"/>
      <c r="C162" s="235"/>
      <c r="D162" s="236" t="s">
        <v>176</v>
      </c>
      <c r="E162" s="237" t="s">
        <v>19</v>
      </c>
      <c r="F162" s="238" t="s">
        <v>2038</v>
      </c>
      <c r="G162" s="235"/>
      <c r="H162" s="239">
        <v>8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176</v>
      </c>
      <c r="AU162" s="245" t="s">
        <v>88</v>
      </c>
      <c r="AV162" s="13" t="s">
        <v>88</v>
      </c>
      <c r="AW162" s="13" t="s">
        <v>37</v>
      </c>
      <c r="AX162" s="13" t="s">
        <v>76</v>
      </c>
      <c r="AY162" s="245" t="s">
        <v>164</v>
      </c>
    </row>
    <row r="163" s="13" customFormat="1">
      <c r="A163" s="13"/>
      <c r="B163" s="234"/>
      <c r="C163" s="235"/>
      <c r="D163" s="236" t="s">
        <v>176</v>
      </c>
      <c r="E163" s="237" t="s">
        <v>19</v>
      </c>
      <c r="F163" s="238" t="s">
        <v>2039</v>
      </c>
      <c r="G163" s="235"/>
      <c r="H163" s="239">
        <v>12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176</v>
      </c>
      <c r="AU163" s="245" t="s">
        <v>88</v>
      </c>
      <c r="AV163" s="13" t="s">
        <v>88</v>
      </c>
      <c r="AW163" s="13" t="s">
        <v>37</v>
      </c>
      <c r="AX163" s="13" t="s">
        <v>76</v>
      </c>
      <c r="AY163" s="245" t="s">
        <v>164</v>
      </c>
    </row>
    <row r="164" s="15" customFormat="1">
      <c r="A164" s="15"/>
      <c r="B164" s="256"/>
      <c r="C164" s="257"/>
      <c r="D164" s="236" t="s">
        <v>176</v>
      </c>
      <c r="E164" s="258" t="s">
        <v>19</v>
      </c>
      <c r="F164" s="259" t="s">
        <v>185</v>
      </c>
      <c r="G164" s="257"/>
      <c r="H164" s="260">
        <v>20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176</v>
      </c>
      <c r="AU164" s="266" t="s">
        <v>88</v>
      </c>
      <c r="AV164" s="15" t="s">
        <v>172</v>
      </c>
      <c r="AW164" s="15" t="s">
        <v>37</v>
      </c>
      <c r="AX164" s="15" t="s">
        <v>83</v>
      </c>
      <c r="AY164" s="266" t="s">
        <v>164</v>
      </c>
    </row>
    <row r="165" s="2" customFormat="1" ht="55.5" customHeight="1">
      <c r="A165" s="40"/>
      <c r="B165" s="41"/>
      <c r="C165" s="216" t="s">
        <v>394</v>
      </c>
      <c r="D165" s="216" t="s">
        <v>167</v>
      </c>
      <c r="E165" s="217" t="s">
        <v>999</v>
      </c>
      <c r="F165" s="218" t="s">
        <v>1000</v>
      </c>
      <c r="G165" s="219" t="s">
        <v>221</v>
      </c>
      <c r="H165" s="220">
        <v>5</v>
      </c>
      <c r="I165" s="221"/>
      <c r="J165" s="222">
        <f>ROUND(I165*H165,2)</f>
        <v>0</v>
      </c>
      <c r="K165" s="218" t="s">
        <v>171</v>
      </c>
      <c r="L165" s="46"/>
      <c r="M165" s="223" t="s">
        <v>19</v>
      </c>
      <c r="N165" s="224" t="s">
        <v>48</v>
      </c>
      <c r="O165" s="86"/>
      <c r="P165" s="225">
        <f>O165*H165</f>
        <v>0</v>
      </c>
      <c r="Q165" s="225">
        <v>9.0000000000000006E-05</v>
      </c>
      <c r="R165" s="225">
        <f>Q165*H165</f>
        <v>0.00045000000000000004</v>
      </c>
      <c r="S165" s="225">
        <v>0</v>
      </c>
      <c r="T165" s="22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7" t="s">
        <v>311</v>
      </c>
      <c r="AT165" s="227" t="s">
        <v>167</v>
      </c>
      <c r="AU165" s="227" t="s">
        <v>88</v>
      </c>
      <c r="AY165" s="19" t="s">
        <v>164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9" t="s">
        <v>88</v>
      </c>
      <c r="BK165" s="228">
        <f>ROUND(I165*H165,2)</f>
        <v>0</v>
      </c>
      <c r="BL165" s="19" t="s">
        <v>311</v>
      </c>
      <c r="BM165" s="227" t="s">
        <v>2040</v>
      </c>
    </row>
    <row r="166" s="2" customFormat="1">
      <c r="A166" s="40"/>
      <c r="B166" s="41"/>
      <c r="C166" s="42"/>
      <c r="D166" s="229" t="s">
        <v>174</v>
      </c>
      <c r="E166" s="42"/>
      <c r="F166" s="230" t="s">
        <v>1002</v>
      </c>
      <c r="G166" s="42"/>
      <c r="H166" s="42"/>
      <c r="I166" s="231"/>
      <c r="J166" s="42"/>
      <c r="K166" s="42"/>
      <c r="L166" s="46"/>
      <c r="M166" s="232"/>
      <c r="N166" s="23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174</v>
      </c>
      <c r="AU166" s="19" t="s">
        <v>88</v>
      </c>
    </row>
    <row r="167" s="2" customFormat="1" ht="24.15" customHeight="1">
      <c r="A167" s="40"/>
      <c r="B167" s="41"/>
      <c r="C167" s="216" t="s">
        <v>401</v>
      </c>
      <c r="D167" s="216" t="s">
        <v>167</v>
      </c>
      <c r="E167" s="217" t="s">
        <v>1004</v>
      </c>
      <c r="F167" s="218" t="s">
        <v>1005</v>
      </c>
      <c r="G167" s="219" t="s">
        <v>1006</v>
      </c>
      <c r="H167" s="220">
        <v>14</v>
      </c>
      <c r="I167" s="221"/>
      <c r="J167" s="222">
        <f>ROUND(I167*H167,2)</f>
        <v>0</v>
      </c>
      <c r="K167" s="218" t="s">
        <v>19</v>
      </c>
      <c r="L167" s="46"/>
      <c r="M167" s="223" t="s">
        <v>19</v>
      </c>
      <c r="N167" s="224" t="s">
        <v>48</v>
      </c>
      <c r="O167" s="86"/>
      <c r="P167" s="225">
        <f>O167*H167</f>
        <v>0</v>
      </c>
      <c r="Q167" s="225">
        <v>0.0054099999999999999</v>
      </c>
      <c r="R167" s="225">
        <f>Q167*H167</f>
        <v>0.075740000000000002</v>
      </c>
      <c r="S167" s="225">
        <v>0</v>
      </c>
      <c r="T167" s="22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7" t="s">
        <v>311</v>
      </c>
      <c r="AT167" s="227" t="s">
        <v>167</v>
      </c>
      <c r="AU167" s="227" t="s">
        <v>88</v>
      </c>
      <c r="AY167" s="19" t="s">
        <v>164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9" t="s">
        <v>88</v>
      </c>
      <c r="BK167" s="228">
        <f>ROUND(I167*H167,2)</f>
        <v>0</v>
      </c>
      <c r="BL167" s="19" t="s">
        <v>311</v>
      </c>
      <c r="BM167" s="227" t="s">
        <v>2041</v>
      </c>
    </row>
    <row r="168" s="2" customFormat="1" ht="24.15" customHeight="1">
      <c r="A168" s="40"/>
      <c r="B168" s="41"/>
      <c r="C168" s="216" t="s">
        <v>406</v>
      </c>
      <c r="D168" s="216" t="s">
        <v>167</v>
      </c>
      <c r="E168" s="217" t="s">
        <v>1008</v>
      </c>
      <c r="F168" s="218" t="s">
        <v>1009</v>
      </c>
      <c r="G168" s="219" t="s">
        <v>246</v>
      </c>
      <c r="H168" s="220">
        <v>14</v>
      </c>
      <c r="I168" s="221"/>
      <c r="J168" s="222">
        <f>ROUND(I168*H168,2)</f>
        <v>0</v>
      </c>
      <c r="K168" s="218" t="s">
        <v>171</v>
      </c>
      <c r="L168" s="46"/>
      <c r="M168" s="223" t="s">
        <v>19</v>
      </c>
      <c r="N168" s="224" t="s">
        <v>48</v>
      </c>
      <c r="O168" s="86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311</v>
      </c>
      <c r="AT168" s="227" t="s">
        <v>167</v>
      </c>
      <c r="AU168" s="227" t="s">
        <v>88</v>
      </c>
      <c r="AY168" s="19" t="s">
        <v>164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9" t="s">
        <v>88</v>
      </c>
      <c r="BK168" s="228">
        <f>ROUND(I168*H168,2)</f>
        <v>0</v>
      </c>
      <c r="BL168" s="19" t="s">
        <v>311</v>
      </c>
      <c r="BM168" s="227" t="s">
        <v>2042</v>
      </c>
    </row>
    <row r="169" s="2" customFormat="1">
      <c r="A169" s="40"/>
      <c r="B169" s="41"/>
      <c r="C169" s="42"/>
      <c r="D169" s="229" t="s">
        <v>174</v>
      </c>
      <c r="E169" s="42"/>
      <c r="F169" s="230" t="s">
        <v>1011</v>
      </c>
      <c r="G169" s="42"/>
      <c r="H169" s="42"/>
      <c r="I169" s="231"/>
      <c r="J169" s="42"/>
      <c r="K169" s="42"/>
      <c r="L169" s="46"/>
      <c r="M169" s="232"/>
      <c r="N169" s="23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174</v>
      </c>
      <c r="AU169" s="19" t="s">
        <v>88</v>
      </c>
    </row>
    <row r="170" s="2" customFormat="1" ht="24.15" customHeight="1">
      <c r="A170" s="40"/>
      <c r="B170" s="41"/>
      <c r="C170" s="278" t="s">
        <v>412</v>
      </c>
      <c r="D170" s="278" t="s">
        <v>250</v>
      </c>
      <c r="E170" s="279" t="s">
        <v>1012</v>
      </c>
      <c r="F170" s="280" t="s">
        <v>1013</v>
      </c>
      <c r="G170" s="281" t="s">
        <v>221</v>
      </c>
      <c r="H170" s="282">
        <v>8</v>
      </c>
      <c r="I170" s="283"/>
      <c r="J170" s="284">
        <f>ROUND(I170*H170,2)</f>
        <v>0</v>
      </c>
      <c r="K170" s="280" t="s">
        <v>171</v>
      </c>
      <c r="L170" s="285"/>
      <c r="M170" s="286" t="s">
        <v>19</v>
      </c>
      <c r="N170" s="287" t="s">
        <v>48</v>
      </c>
      <c r="O170" s="86"/>
      <c r="P170" s="225">
        <f>O170*H170</f>
        <v>0</v>
      </c>
      <c r="Q170" s="225">
        <v>0.00018000000000000001</v>
      </c>
      <c r="R170" s="225">
        <f>Q170*H170</f>
        <v>0.0014400000000000001</v>
      </c>
      <c r="S170" s="225">
        <v>0</v>
      </c>
      <c r="T170" s="22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7" t="s">
        <v>397</v>
      </c>
      <c r="AT170" s="227" t="s">
        <v>250</v>
      </c>
      <c r="AU170" s="227" t="s">
        <v>88</v>
      </c>
      <c r="AY170" s="19" t="s">
        <v>164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9" t="s">
        <v>88</v>
      </c>
      <c r="BK170" s="228">
        <f>ROUND(I170*H170,2)</f>
        <v>0</v>
      </c>
      <c r="BL170" s="19" t="s">
        <v>311</v>
      </c>
      <c r="BM170" s="227" t="s">
        <v>2043</v>
      </c>
    </row>
    <row r="171" s="2" customFormat="1">
      <c r="A171" s="40"/>
      <c r="B171" s="41"/>
      <c r="C171" s="42"/>
      <c r="D171" s="229" t="s">
        <v>174</v>
      </c>
      <c r="E171" s="42"/>
      <c r="F171" s="230" t="s">
        <v>1015</v>
      </c>
      <c r="G171" s="42"/>
      <c r="H171" s="42"/>
      <c r="I171" s="231"/>
      <c r="J171" s="42"/>
      <c r="K171" s="42"/>
      <c r="L171" s="46"/>
      <c r="M171" s="232"/>
      <c r="N171" s="23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174</v>
      </c>
      <c r="AU171" s="19" t="s">
        <v>88</v>
      </c>
    </row>
    <row r="172" s="2" customFormat="1" ht="24.15" customHeight="1">
      <c r="A172" s="40"/>
      <c r="B172" s="41"/>
      <c r="C172" s="216" t="s">
        <v>416</v>
      </c>
      <c r="D172" s="216" t="s">
        <v>167</v>
      </c>
      <c r="E172" s="217" t="s">
        <v>1016</v>
      </c>
      <c r="F172" s="218" t="s">
        <v>1017</v>
      </c>
      <c r="G172" s="219" t="s">
        <v>246</v>
      </c>
      <c r="H172" s="220">
        <v>2</v>
      </c>
      <c r="I172" s="221"/>
      <c r="J172" s="222">
        <f>ROUND(I172*H172,2)</f>
        <v>0</v>
      </c>
      <c r="K172" s="218" t="s">
        <v>171</v>
      </c>
      <c r="L172" s="46"/>
      <c r="M172" s="223" t="s">
        <v>19</v>
      </c>
      <c r="N172" s="224" t="s">
        <v>48</v>
      </c>
      <c r="O172" s="86"/>
      <c r="P172" s="225">
        <f>O172*H172</f>
        <v>0</v>
      </c>
      <c r="Q172" s="225">
        <v>0.00017000000000000001</v>
      </c>
      <c r="R172" s="225">
        <f>Q172*H172</f>
        <v>0.00034000000000000002</v>
      </c>
      <c r="S172" s="225">
        <v>0</v>
      </c>
      <c r="T172" s="22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7" t="s">
        <v>311</v>
      </c>
      <c r="AT172" s="227" t="s">
        <v>167</v>
      </c>
      <c r="AU172" s="227" t="s">
        <v>88</v>
      </c>
      <c r="AY172" s="19" t="s">
        <v>164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9" t="s">
        <v>88</v>
      </c>
      <c r="BK172" s="228">
        <f>ROUND(I172*H172,2)</f>
        <v>0</v>
      </c>
      <c r="BL172" s="19" t="s">
        <v>311</v>
      </c>
      <c r="BM172" s="227" t="s">
        <v>2044</v>
      </c>
    </row>
    <row r="173" s="2" customFormat="1">
      <c r="A173" s="40"/>
      <c r="B173" s="41"/>
      <c r="C173" s="42"/>
      <c r="D173" s="229" t="s">
        <v>174</v>
      </c>
      <c r="E173" s="42"/>
      <c r="F173" s="230" t="s">
        <v>1019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174</v>
      </c>
      <c r="AU173" s="19" t="s">
        <v>88</v>
      </c>
    </row>
    <row r="174" s="2" customFormat="1" ht="33" customHeight="1">
      <c r="A174" s="40"/>
      <c r="B174" s="41"/>
      <c r="C174" s="216" t="s">
        <v>397</v>
      </c>
      <c r="D174" s="216" t="s">
        <v>167</v>
      </c>
      <c r="E174" s="217" t="s">
        <v>1020</v>
      </c>
      <c r="F174" s="218" t="s">
        <v>1021</v>
      </c>
      <c r="G174" s="219" t="s">
        <v>1006</v>
      </c>
      <c r="H174" s="220">
        <v>4</v>
      </c>
      <c r="I174" s="221"/>
      <c r="J174" s="222">
        <f>ROUND(I174*H174,2)</f>
        <v>0</v>
      </c>
      <c r="K174" s="218" t="s">
        <v>171</v>
      </c>
      <c r="L174" s="46"/>
      <c r="M174" s="223" t="s">
        <v>19</v>
      </c>
      <c r="N174" s="224" t="s">
        <v>48</v>
      </c>
      <c r="O174" s="86"/>
      <c r="P174" s="225">
        <f>O174*H174</f>
        <v>0</v>
      </c>
      <c r="Q174" s="225">
        <v>0.00021000000000000001</v>
      </c>
      <c r="R174" s="225">
        <f>Q174*H174</f>
        <v>0.00084000000000000003</v>
      </c>
      <c r="S174" s="225">
        <v>0</v>
      </c>
      <c r="T174" s="22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7" t="s">
        <v>311</v>
      </c>
      <c r="AT174" s="227" t="s">
        <v>167</v>
      </c>
      <c r="AU174" s="227" t="s">
        <v>88</v>
      </c>
      <c r="AY174" s="19" t="s">
        <v>164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9" t="s">
        <v>88</v>
      </c>
      <c r="BK174" s="228">
        <f>ROUND(I174*H174,2)</f>
        <v>0</v>
      </c>
      <c r="BL174" s="19" t="s">
        <v>311</v>
      </c>
      <c r="BM174" s="227" t="s">
        <v>2045</v>
      </c>
    </row>
    <row r="175" s="2" customFormat="1">
      <c r="A175" s="40"/>
      <c r="B175" s="41"/>
      <c r="C175" s="42"/>
      <c r="D175" s="229" t="s">
        <v>174</v>
      </c>
      <c r="E175" s="42"/>
      <c r="F175" s="230" t="s">
        <v>1023</v>
      </c>
      <c r="G175" s="42"/>
      <c r="H175" s="42"/>
      <c r="I175" s="231"/>
      <c r="J175" s="42"/>
      <c r="K175" s="42"/>
      <c r="L175" s="46"/>
      <c r="M175" s="232"/>
      <c r="N175" s="23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174</v>
      </c>
      <c r="AU175" s="19" t="s">
        <v>88</v>
      </c>
    </row>
    <row r="176" s="2" customFormat="1" ht="24.15" customHeight="1">
      <c r="A176" s="40"/>
      <c r="B176" s="41"/>
      <c r="C176" s="216" t="s">
        <v>426</v>
      </c>
      <c r="D176" s="216" t="s">
        <v>167</v>
      </c>
      <c r="E176" s="217" t="s">
        <v>1024</v>
      </c>
      <c r="F176" s="218" t="s">
        <v>1025</v>
      </c>
      <c r="G176" s="219" t="s">
        <v>246</v>
      </c>
      <c r="H176" s="220">
        <v>1</v>
      </c>
      <c r="I176" s="221"/>
      <c r="J176" s="222">
        <f>ROUND(I176*H176,2)</f>
        <v>0</v>
      </c>
      <c r="K176" s="218" t="s">
        <v>19</v>
      </c>
      <c r="L176" s="46"/>
      <c r="M176" s="223" t="s">
        <v>19</v>
      </c>
      <c r="N176" s="224" t="s">
        <v>48</v>
      </c>
      <c r="O176" s="86"/>
      <c r="P176" s="225">
        <f>O176*H176</f>
        <v>0</v>
      </c>
      <c r="Q176" s="225">
        <v>0.0015</v>
      </c>
      <c r="R176" s="225">
        <f>Q176*H176</f>
        <v>0.0015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311</v>
      </c>
      <c r="AT176" s="227" t="s">
        <v>167</v>
      </c>
      <c r="AU176" s="227" t="s">
        <v>88</v>
      </c>
      <c r="AY176" s="19" t="s">
        <v>164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9" t="s">
        <v>88</v>
      </c>
      <c r="BK176" s="228">
        <f>ROUND(I176*H176,2)</f>
        <v>0</v>
      </c>
      <c r="BL176" s="19" t="s">
        <v>311</v>
      </c>
      <c r="BM176" s="227" t="s">
        <v>2046</v>
      </c>
    </row>
    <row r="177" s="2" customFormat="1" ht="24.15" customHeight="1">
      <c r="A177" s="40"/>
      <c r="B177" s="41"/>
      <c r="C177" s="216" t="s">
        <v>433</v>
      </c>
      <c r="D177" s="216" t="s">
        <v>167</v>
      </c>
      <c r="E177" s="217" t="s">
        <v>1027</v>
      </c>
      <c r="F177" s="218" t="s">
        <v>1028</v>
      </c>
      <c r="G177" s="219" t="s">
        <v>246</v>
      </c>
      <c r="H177" s="220">
        <v>1</v>
      </c>
      <c r="I177" s="221"/>
      <c r="J177" s="222">
        <f>ROUND(I177*H177,2)</f>
        <v>0</v>
      </c>
      <c r="K177" s="218" t="s">
        <v>171</v>
      </c>
      <c r="L177" s="46"/>
      <c r="M177" s="223" t="s">
        <v>19</v>
      </c>
      <c r="N177" s="224" t="s">
        <v>48</v>
      </c>
      <c r="O177" s="86"/>
      <c r="P177" s="225">
        <f>O177*H177</f>
        <v>0</v>
      </c>
      <c r="Q177" s="225">
        <v>0.00056999999999999998</v>
      </c>
      <c r="R177" s="225">
        <f>Q177*H177</f>
        <v>0.00056999999999999998</v>
      </c>
      <c r="S177" s="225">
        <v>0</v>
      </c>
      <c r="T177" s="22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7" t="s">
        <v>311</v>
      </c>
      <c r="AT177" s="227" t="s">
        <v>167</v>
      </c>
      <c r="AU177" s="227" t="s">
        <v>88</v>
      </c>
      <c r="AY177" s="19" t="s">
        <v>164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9" t="s">
        <v>88</v>
      </c>
      <c r="BK177" s="228">
        <f>ROUND(I177*H177,2)</f>
        <v>0</v>
      </c>
      <c r="BL177" s="19" t="s">
        <v>311</v>
      </c>
      <c r="BM177" s="227" t="s">
        <v>2047</v>
      </c>
    </row>
    <row r="178" s="2" customFormat="1">
      <c r="A178" s="40"/>
      <c r="B178" s="41"/>
      <c r="C178" s="42"/>
      <c r="D178" s="229" t="s">
        <v>174</v>
      </c>
      <c r="E178" s="42"/>
      <c r="F178" s="230" t="s">
        <v>1030</v>
      </c>
      <c r="G178" s="42"/>
      <c r="H178" s="42"/>
      <c r="I178" s="231"/>
      <c r="J178" s="42"/>
      <c r="K178" s="42"/>
      <c r="L178" s="46"/>
      <c r="M178" s="232"/>
      <c r="N178" s="23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174</v>
      </c>
      <c r="AU178" s="19" t="s">
        <v>88</v>
      </c>
    </row>
    <row r="179" s="2" customFormat="1" ht="24.15" customHeight="1">
      <c r="A179" s="40"/>
      <c r="B179" s="41"/>
      <c r="C179" s="216" t="s">
        <v>440</v>
      </c>
      <c r="D179" s="216" t="s">
        <v>167</v>
      </c>
      <c r="E179" s="217" t="s">
        <v>1031</v>
      </c>
      <c r="F179" s="218" t="s">
        <v>1032</v>
      </c>
      <c r="G179" s="219" t="s">
        <v>246</v>
      </c>
      <c r="H179" s="220">
        <v>1</v>
      </c>
      <c r="I179" s="221"/>
      <c r="J179" s="222">
        <f>ROUND(I179*H179,2)</f>
        <v>0</v>
      </c>
      <c r="K179" s="218" t="s">
        <v>171</v>
      </c>
      <c r="L179" s="46"/>
      <c r="M179" s="223" t="s">
        <v>19</v>
      </c>
      <c r="N179" s="224" t="s">
        <v>48</v>
      </c>
      <c r="O179" s="86"/>
      <c r="P179" s="225">
        <f>O179*H179</f>
        <v>0</v>
      </c>
      <c r="Q179" s="225">
        <v>0.00076999999999999996</v>
      </c>
      <c r="R179" s="225">
        <f>Q179*H179</f>
        <v>0.00076999999999999996</v>
      </c>
      <c r="S179" s="225">
        <v>0</v>
      </c>
      <c r="T179" s="22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7" t="s">
        <v>311</v>
      </c>
      <c r="AT179" s="227" t="s">
        <v>167</v>
      </c>
      <c r="AU179" s="227" t="s">
        <v>88</v>
      </c>
      <c r="AY179" s="19" t="s">
        <v>164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9" t="s">
        <v>88</v>
      </c>
      <c r="BK179" s="228">
        <f>ROUND(I179*H179,2)</f>
        <v>0</v>
      </c>
      <c r="BL179" s="19" t="s">
        <v>311</v>
      </c>
      <c r="BM179" s="227" t="s">
        <v>2048</v>
      </c>
    </row>
    <row r="180" s="2" customFormat="1">
      <c r="A180" s="40"/>
      <c r="B180" s="41"/>
      <c r="C180" s="42"/>
      <c r="D180" s="229" t="s">
        <v>174</v>
      </c>
      <c r="E180" s="42"/>
      <c r="F180" s="230" t="s">
        <v>1034</v>
      </c>
      <c r="G180" s="42"/>
      <c r="H180" s="42"/>
      <c r="I180" s="231"/>
      <c r="J180" s="42"/>
      <c r="K180" s="42"/>
      <c r="L180" s="46"/>
      <c r="M180" s="232"/>
      <c r="N180" s="23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174</v>
      </c>
      <c r="AU180" s="19" t="s">
        <v>88</v>
      </c>
    </row>
    <row r="181" s="2" customFormat="1" ht="24.15" customHeight="1">
      <c r="A181" s="40"/>
      <c r="B181" s="41"/>
      <c r="C181" s="216" t="s">
        <v>446</v>
      </c>
      <c r="D181" s="216" t="s">
        <v>167</v>
      </c>
      <c r="E181" s="217" t="s">
        <v>1035</v>
      </c>
      <c r="F181" s="218" t="s">
        <v>1036</v>
      </c>
      <c r="G181" s="219" t="s">
        <v>246</v>
      </c>
      <c r="H181" s="220">
        <v>1</v>
      </c>
      <c r="I181" s="221"/>
      <c r="J181" s="222">
        <f>ROUND(I181*H181,2)</f>
        <v>0</v>
      </c>
      <c r="K181" s="218" t="s">
        <v>19</v>
      </c>
      <c r="L181" s="46"/>
      <c r="M181" s="223" t="s">
        <v>19</v>
      </c>
      <c r="N181" s="224" t="s">
        <v>48</v>
      </c>
      <c r="O181" s="86"/>
      <c r="P181" s="225">
        <f>O181*H181</f>
        <v>0</v>
      </c>
      <c r="Q181" s="225">
        <v>0.00018000000000000001</v>
      </c>
      <c r="R181" s="225">
        <f>Q181*H181</f>
        <v>0.00018000000000000001</v>
      </c>
      <c r="S181" s="225">
        <v>0</v>
      </c>
      <c r="T181" s="22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7" t="s">
        <v>311</v>
      </c>
      <c r="AT181" s="227" t="s">
        <v>167</v>
      </c>
      <c r="AU181" s="227" t="s">
        <v>88</v>
      </c>
      <c r="AY181" s="19" t="s">
        <v>164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9" t="s">
        <v>88</v>
      </c>
      <c r="BK181" s="228">
        <f>ROUND(I181*H181,2)</f>
        <v>0</v>
      </c>
      <c r="BL181" s="19" t="s">
        <v>311</v>
      </c>
      <c r="BM181" s="227" t="s">
        <v>2049</v>
      </c>
    </row>
    <row r="182" s="2" customFormat="1" ht="24.15" customHeight="1">
      <c r="A182" s="40"/>
      <c r="B182" s="41"/>
      <c r="C182" s="216" t="s">
        <v>452</v>
      </c>
      <c r="D182" s="216" t="s">
        <v>167</v>
      </c>
      <c r="E182" s="217" t="s">
        <v>1038</v>
      </c>
      <c r="F182" s="218" t="s">
        <v>1039</v>
      </c>
      <c r="G182" s="219" t="s">
        <v>246</v>
      </c>
      <c r="H182" s="220">
        <v>3</v>
      </c>
      <c r="I182" s="221"/>
      <c r="J182" s="222">
        <f>ROUND(I182*H182,2)</f>
        <v>0</v>
      </c>
      <c r="K182" s="218" t="s">
        <v>171</v>
      </c>
      <c r="L182" s="46"/>
      <c r="M182" s="223" t="s">
        <v>19</v>
      </c>
      <c r="N182" s="224" t="s">
        <v>48</v>
      </c>
      <c r="O182" s="86"/>
      <c r="P182" s="225">
        <f>O182*H182</f>
        <v>0</v>
      </c>
      <c r="Q182" s="225">
        <v>2.0000000000000002E-05</v>
      </c>
      <c r="R182" s="225">
        <f>Q182*H182</f>
        <v>6.0000000000000008E-05</v>
      </c>
      <c r="S182" s="225">
        <v>0</v>
      </c>
      <c r="T182" s="22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7" t="s">
        <v>311</v>
      </c>
      <c r="AT182" s="227" t="s">
        <v>167</v>
      </c>
      <c r="AU182" s="227" t="s">
        <v>88</v>
      </c>
      <c r="AY182" s="19" t="s">
        <v>164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9" t="s">
        <v>88</v>
      </c>
      <c r="BK182" s="228">
        <f>ROUND(I182*H182,2)</f>
        <v>0</v>
      </c>
      <c r="BL182" s="19" t="s">
        <v>311</v>
      </c>
      <c r="BM182" s="227" t="s">
        <v>2050</v>
      </c>
    </row>
    <row r="183" s="2" customFormat="1">
      <c r="A183" s="40"/>
      <c r="B183" s="41"/>
      <c r="C183" s="42"/>
      <c r="D183" s="229" t="s">
        <v>174</v>
      </c>
      <c r="E183" s="42"/>
      <c r="F183" s="230" t="s">
        <v>1041</v>
      </c>
      <c r="G183" s="42"/>
      <c r="H183" s="42"/>
      <c r="I183" s="231"/>
      <c r="J183" s="42"/>
      <c r="K183" s="42"/>
      <c r="L183" s="46"/>
      <c r="M183" s="232"/>
      <c r="N183" s="23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174</v>
      </c>
      <c r="AU183" s="19" t="s">
        <v>88</v>
      </c>
    </row>
    <row r="184" s="2" customFormat="1" ht="33" customHeight="1">
      <c r="A184" s="40"/>
      <c r="B184" s="41"/>
      <c r="C184" s="216" t="s">
        <v>457</v>
      </c>
      <c r="D184" s="216" t="s">
        <v>167</v>
      </c>
      <c r="E184" s="217" t="s">
        <v>1042</v>
      </c>
      <c r="F184" s="218" t="s">
        <v>1043</v>
      </c>
      <c r="G184" s="219" t="s">
        <v>246</v>
      </c>
      <c r="H184" s="220">
        <v>1</v>
      </c>
      <c r="I184" s="221"/>
      <c r="J184" s="222">
        <f>ROUND(I184*H184,2)</f>
        <v>0</v>
      </c>
      <c r="K184" s="218" t="s">
        <v>171</v>
      </c>
      <c r="L184" s="46"/>
      <c r="M184" s="223" t="s">
        <v>19</v>
      </c>
      <c r="N184" s="224" t="s">
        <v>48</v>
      </c>
      <c r="O184" s="86"/>
      <c r="P184" s="225">
        <f>O184*H184</f>
        <v>0</v>
      </c>
      <c r="Q184" s="225">
        <v>0.0012700000000000001</v>
      </c>
      <c r="R184" s="225">
        <f>Q184*H184</f>
        <v>0.0012700000000000001</v>
      </c>
      <c r="S184" s="225">
        <v>0</v>
      </c>
      <c r="T184" s="22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7" t="s">
        <v>311</v>
      </c>
      <c r="AT184" s="227" t="s">
        <v>167</v>
      </c>
      <c r="AU184" s="227" t="s">
        <v>88</v>
      </c>
      <c r="AY184" s="19" t="s">
        <v>164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9" t="s">
        <v>88</v>
      </c>
      <c r="BK184" s="228">
        <f>ROUND(I184*H184,2)</f>
        <v>0</v>
      </c>
      <c r="BL184" s="19" t="s">
        <v>311</v>
      </c>
      <c r="BM184" s="227" t="s">
        <v>2051</v>
      </c>
    </row>
    <row r="185" s="2" customFormat="1">
      <c r="A185" s="40"/>
      <c r="B185" s="41"/>
      <c r="C185" s="42"/>
      <c r="D185" s="229" t="s">
        <v>174</v>
      </c>
      <c r="E185" s="42"/>
      <c r="F185" s="230" t="s">
        <v>1045</v>
      </c>
      <c r="G185" s="42"/>
      <c r="H185" s="42"/>
      <c r="I185" s="231"/>
      <c r="J185" s="42"/>
      <c r="K185" s="42"/>
      <c r="L185" s="46"/>
      <c r="M185" s="232"/>
      <c r="N185" s="23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174</v>
      </c>
      <c r="AU185" s="19" t="s">
        <v>88</v>
      </c>
    </row>
    <row r="186" s="2" customFormat="1" ht="37.8" customHeight="1">
      <c r="A186" s="40"/>
      <c r="B186" s="41"/>
      <c r="C186" s="216" t="s">
        <v>459</v>
      </c>
      <c r="D186" s="216" t="s">
        <v>167</v>
      </c>
      <c r="E186" s="217" t="s">
        <v>1046</v>
      </c>
      <c r="F186" s="218" t="s">
        <v>1047</v>
      </c>
      <c r="G186" s="219" t="s">
        <v>221</v>
      </c>
      <c r="H186" s="220">
        <v>27</v>
      </c>
      <c r="I186" s="221"/>
      <c r="J186" s="222">
        <f>ROUND(I186*H186,2)</f>
        <v>0</v>
      </c>
      <c r="K186" s="218" t="s">
        <v>171</v>
      </c>
      <c r="L186" s="46"/>
      <c r="M186" s="223" t="s">
        <v>19</v>
      </c>
      <c r="N186" s="224" t="s">
        <v>48</v>
      </c>
      <c r="O186" s="86"/>
      <c r="P186" s="225">
        <f>O186*H186</f>
        <v>0</v>
      </c>
      <c r="Q186" s="225">
        <v>0.00019000000000000001</v>
      </c>
      <c r="R186" s="225">
        <f>Q186*H186</f>
        <v>0.00513</v>
      </c>
      <c r="S186" s="225">
        <v>0</v>
      </c>
      <c r="T186" s="22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7" t="s">
        <v>311</v>
      </c>
      <c r="AT186" s="227" t="s">
        <v>167</v>
      </c>
      <c r="AU186" s="227" t="s">
        <v>88</v>
      </c>
      <c r="AY186" s="19" t="s">
        <v>164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9" t="s">
        <v>88</v>
      </c>
      <c r="BK186" s="228">
        <f>ROUND(I186*H186,2)</f>
        <v>0</v>
      </c>
      <c r="BL186" s="19" t="s">
        <v>311</v>
      </c>
      <c r="BM186" s="227" t="s">
        <v>2052</v>
      </c>
    </row>
    <row r="187" s="2" customFormat="1">
      <c r="A187" s="40"/>
      <c r="B187" s="41"/>
      <c r="C187" s="42"/>
      <c r="D187" s="229" t="s">
        <v>174</v>
      </c>
      <c r="E187" s="42"/>
      <c r="F187" s="230" t="s">
        <v>1049</v>
      </c>
      <c r="G187" s="42"/>
      <c r="H187" s="42"/>
      <c r="I187" s="231"/>
      <c r="J187" s="42"/>
      <c r="K187" s="42"/>
      <c r="L187" s="46"/>
      <c r="M187" s="232"/>
      <c r="N187" s="23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174</v>
      </c>
      <c r="AU187" s="19" t="s">
        <v>88</v>
      </c>
    </row>
    <row r="188" s="2" customFormat="1" ht="37.8" customHeight="1">
      <c r="A188" s="40"/>
      <c r="B188" s="41"/>
      <c r="C188" s="216" t="s">
        <v>464</v>
      </c>
      <c r="D188" s="216" t="s">
        <v>167</v>
      </c>
      <c r="E188" s="217" t="s">
        <v>1050</v>
      </c>
      <c r="F188" s="218" t="s">
        <v>1051</v>
      </c>
      <c r="G188" s="219" t="s">
        <v>349</v>
      </c>
      <c r="H188" s="220">
        <v>0.042999999999999997</v>
      </c>
      <c r="I188" s="221"/>
      <c r="J188" s="222">
        <f>ROUND(I188*H188,2)</f>
        <v>0</v>
      </c>
      <c r="K188" s="218" t="s">
        <v>171</v>
      </c>
      <c r="L188" s="46"/>
      <c r="M188" s="223" t="s">
        <v>19</v>
      </c>
      <c r="N188" s="224" t="s">
        <v>48</v>
      </c>
      <c r="O188" s="86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7" t="s">
        <v>311</v>
      </c>
      <c r="AT188" s="227" t="s">
        <v>167</v>
      </c>
      <c r="AU188" s="227" t="s">
        <v>88</v>
      </c>
      <c r="AY188" s="19" t="s">
        <v>164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9" t="s">
        <v>88</v>
      </c>
      <c r="BK188" s="228">
        <f>ROUND(I188*H188,2)</f>
        <v>0</v>
      </c>
      <c r="BL188" s="19" t="s">
        <v>311</v>
      </c>
      <c r="BM188" s="227" t="s">
        <v>2053</v>
      </c>
    </row>
    <row r="189" s="2" customFormat="1">
      <c r="A189" s="40"/>
      <c r="B189" s="41"/>
      <c r="C189" s="42"/>
      <c r="D189" s="229" t="s">
        <v>174</v>
      </c>
      <c r="E189" s="42"/>
      <c r="F189" s="230" t="s">
        <v>1053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174</v>
      </c>
      <c r="AU189" s="19" t="s">
        <v>88</v>
      </c>
    </row>
    <row r="190" s="2" customFormat="1" ht="44.25" customHeight="1">
      <c r="A190" s="40"/>
      <c r="B190" s="41"/>
      <c r="C190" s="216" t="s">
        <v>469</v>
      </c>
      <c r="D190" s="216" t="s">
        <v>167</v>
      </c>
      <c r="E190" s="217" t="s">
        <v>1054</v>
      </c>
      <c r="F190" s="218" t="s">
        <v>1055</v>
      </c>
      <c r="G190" s="219" t="s">
        <v>349</v>
      </c>
      <c r="H190" s="220">
        <v>0.114</v>
      </c>
      <c r="I190" s="221"/>
      <c r="J190" s="222">
        <f>ROUND(I190*H190,2)</f>
        <v>0</v>
      </c>
      <c r="K190" s="218" t="s">
        <v>171</v>
      </c>
      <c r="L190" s="46"/>
      <c r="M190" s="223" t="s">
        <v>19</v>
      </c>
      <c r="N190" s="224" t="s">
        <v>48</v>
      </c>
      <c r="O190" s="86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7" t="s">
        <v>311</v>
      </c>
      <c r="AT190" s="227" t="s">
        <v>167</v>
      </c>
      <c r="AU190" s="227" t="s">
        <v>88</v>
      </c>
      <c r="AY190" s="19" t="s">
        <v>164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9" t="s">
        <v>88</v>
      </c>
      <c r="BK190" s="228">
        <f>ROUND(I190*H190,2)</f>
        <v>0</v>
      </c>
      <c r="BL190" s="19" t="s">
        <v>311</v>
      </c>
      <c r="BM190" s="227" t="s">
        <v>2054</v>
      </c>
    </row>
    <row r="191" s="2" customFormat="1">
      <c r="A191" s="40"/>
      <c r="B191" s="41"/>
      <c r="C191" s="42"/>
      <c r="D191" s="229" t="s">
        <v>174</v>
      </c>
      <c r="E191" s="42"/>
      <c r="F191" s="230" t="s">
        <v>1057</v>
      </c>
      <c r="G191" s="42"/>
      <c r="H191" s="42"/>
      <c r="I191" s="231"/>
      <c r="J191" s="42"/>
      <c r="K191" s="42"/>
      <c r="L191" s="46"/>
      <c r="M191" s="232"/>
      <c r="N191" s="23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174</v>
      </c>
      <c r="AU191" s="19" t="s">
        <v>88</v>
      </c>
    </row>
    <row r="192" s="2" customFormat="1" ht="49.05" customHeight="1">
      <c r="A192" s="40"/>
      <c r="B192" s="41"/>
      <c r="C192" s="216" t="s">
        <v>473</v>
      </c>
      <c r="D192" s="216" t="s">
        <v>167</v>
      </c>
      <c r="E192" s="217" t="s">
        <v>1058</v>
      </c>
      <c r="F192" s="218" t="s">
        <v>1059</v>
      </c>
      <c r="G192" s="219" t="s">
        <v>349</v>
      </c>
      <c r="H192" s="220">
        <v>0.114</v>
      </c>
      <c r="I192" s="221"/>
      <c r="J192" s="222">
        <f>ROUND(I192*H192,2)</f>
        <v>0</v>
      </c>
      <c r="K192" s="218" t="s">
        <v>171</v>
      </c>
      <c r="L192" s="46"/>
      <c r="M192" s="223" t="s">
        <v>19</v>
      </c>
      <c r="N192" s="224" t="s">
        <v>48</v>
      </c>
      <c r="O192" s="86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7" t="s">
        <v>311</v>
      </c>
      <c r="AT192" s="227" t="s">
        <v>167</v>
      </c>
      <c r="AU192" s="227" t="s">
        <v>88</v>
      </c>
      <c r="AY192" s="19" t="s">
        <v>164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9" t="s">
        <v>88</v>
      </c>
      <c r="BK192" s="228">
        <f>ROUND(I192*H192,2)</f>
        <v>0</v>
      </c>
      <c r="BL192" s="19" t="s">
        <v>311</v>
      </c>
      <c r="BM192" s="227" t="s">
        <v>2055</v>
      </c>
    </row>
    <row r="193" s="2" customFormat="1">
      <c r="A193" s="40"/>
      <c r="B193" s="41"/>
      <c r="C193" s="42"/>
      <c r="D193" s="229" t="s">
        <v>174</v>
      </c>
      <c r="E193" s="42"/>
      <c r="F193" s="230" t="s">
        <v>1061</v>
      </c>
      <c r="G193" s="42"/>
      <c r="H193" s="42"/>
      <c r="I193" s="231"/>
      <c r="J193" s="42"/>
      <c r="K193" s="42"/>
      <c r="L193" s="46"/>
      <c r="M193" s="232"/>
      <c r="N193" s="23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174</v>
      </c>
      <c r="AU193" s="19" t="s">
        <v>88</v>
      </c>
    </row>
    <row r="194" s="12" customFormat="1" ht="22.8" customHeight="1">
      <c r="A194" s="12"/>
      <c r="B194" s="200"/>
      <c r="C194" s="201"/>
      <c r="D194" s="202" t="s">
        <v>75</v>
      </c>
      <c r="E194" s="214" t="s">
        <v>1062</v>
      </c>
      <c r="F194" s="214" t="s">
        <v>1063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SUM(P195:P259)</f>
        <v>0</v>
      </c>
      <c r="Q194" s="208"/>
      <c r="R194" s="209">
        <f>SUM(R195:R259)</f>
        <v>0.18773999999999999</v>
      </c>
      <c r="S194" s="208"/>
      <c r="T194" s="210">
        <f>SUM(T195:T259)</f>
        <v>0.28278000000000003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88</v>
      </c>
      <c r="AT194" s="212" t="s">
        <v>75</v>
      </c>
      <c r="AU194" s="212" t="s">
        <v>83</v>
      </c>
      <c r="AY194" s="211" t="s">
        <v>164</v>
      </c>
      <c r="BK194" s="213">
        <f>SUM(BK195:BK259)</f>
        <v>0</v>
      </c>
    </row>
    <row r="195" s="2" customFormat="1" ht="24.15" customHeight="1">
      <c r="A195" s="40"/>
      <c r="B195" s="41"/>
      <c r="C195" s="216" t="s">
        <v>480</v>
      </c>
      <c r="D195" s="216" t="s">
        <v>167</v>
      </c>
      <c r="E195" s="217" t="s">
        <v>1064</v>
      </c>
      <c r="F195" s="218" t="s">
        <v>1065</v>
      </c>
      <c r="G195" s="219" t="s">
        <v>246</v>
      </c>
      <c r="H195" s="220">
        <v>2</v>
      </c>
      <c r="I195" s="221"/>
      <c r="J195" s="222">
        <f>ROUND(I195*H195,2)</f>
        <v>0</v>
      </c>
      <c r="K195" s="218" t="s">
        <v>171</v>
      </c>
      <c r="L195" s="46"/>
      <c r="M195" s="223" t="s">
        <v>19</v>
      </c>
      <c r="N195" s="224" t="s">
        <v>48</v>
      </c>
      <c r="O195" s="86"/>
      <c r="P195" s="225">
        <f>O195*H195</f>
        <v>0</v>
      </c>
      <c r="Q195" s="225">
        <v>0.00022000000000000001</v>
      </c>
      <c r="R195" s="225">
        <f>Q195*H195</f>
        <v>0.00044000000000000002</v>
      </c>
      <c r="S195" s="225">
        <v>0</v>
      </c>
      <c r="T195" s="22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7" t="s">
        <v>311</v>
      </c>
      <c r="AT195" s="227" t="s">
        <v>167</v>
      </c>
      <c r="AU195" s="227" t="s">
        <v>88</v>
      </c>
      <c r="AY195" s="19" t="s">
        <v>164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9" t="s">
        <v>88</v>
      </c>
      <c r="BK195" s="228">
        <f>ROUND(I195*H195,2)</f>
        <v>0</v>
      </c>
      <c r="BL195" s="19" t="s">
        <v>311</v>
      </c>
      <c r="BM195" s="227" t="s">
        <v>2056</v>
      </c>
    </row>
    <row r="196" s="2" customFormat="1">
      <c r="A196" s="40"/>
      <c r="B196" s="41"/>
      <c r="C196" s="42"/>
      <c r="D196" s="229" t="s">
        <v>174</v>
      </c>
      <c r="E196" s="42"/>
      <c r="F196" s="230" t="s">
        <v>1067</v>
      </c>
      <c r="G196" s="42"/>
      <c r="H196" s="42"/>
      <c r="I196" s="231"/>
      <c r="J196" s="42"/>
      <c r="K196" s="42"/>
      <c r="L196" s="46"/>
      <c r="M196" s="232"/>
      <c r="N196" s="23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174</v>
      </c>
      <c r="AU196" s="19" t="s">
        <v>88</v>
      </c>
    </row>
    <row r="197" s="2" customFormat="1" ht="16.5" customHeight="1">
      <c r="A197" s="40"/>
      <c r="B197" s="41"/>
      <c r="C197" s="216" t="s">
        <v>485</v>
      </c>
      <c r="D197" s="216" t="s">
        <v>167</v>
      </c>
      <c r="E197" s="217" t="s">
        <v>1068</v>
      </c>
      <c r="F197" s="218" t="s">
        <v>1069</v>
      </c>
      <c r="G197" s="219" t="s">
        <v>1006</v>
      </c>
      <c r="H197" s="220">
        <v>1</v>
      </c>
      <c r="I197" s="221"/>
      <c r="J197" s="222">
        <f>ROUND(I197*H197,2)</f>
        <v>0</v>
      </c>
      <c r="K197" s="218" t="s">
        <v>171</v>
      </c>
      <c r="L197" s="46"/>
      <c r="M197" s="223" t="s">
        <v>19</v>
      </c>
      <c r="N197" s="224" t="s">
        <v>48</v>
      </c>
      <c r="O197" s="86"/>
      <c r="P197" s="225">
        <f>O197*H197</f>
        <v>0</v>
      </c>
      <c r="Q197" s="225">
        <v>0</v>
      </c>
      <c r="R197" s="225">
        <f>Q197*H197</f>
        <v>0</v>
      </c>
      <c r="S197" s="225">
        <v>0.034200000000000001</v>
      </c>
      <c r="T197" s="226">
        <f>S197*H197</f>
        <v>0.034200000000000001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7" t="s">
        <v>311</v>
      </c>
      <c r="AT197" s="227" t="s">
        <v>167</v>
      </c>
      <c r="AU197" s="227" t="s">
        <v>88</v>
      </c>
      <c r="AY197" s="19" t="s">
        <v>164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9" t="s">
        <v>88</v>
      </c>
      <c r="BK197" s="228">
        <f>ROUND(I197*H197,2)</f>
        <v>0</v>
      </c>
      <c r="BL197" s="19" t="s">
        <v>311</v>
      </c>
      <c r="BM197" s="227" t="s">
        <v>2057</v>
      </c>
    </row>
    <row r="198" s="2" customFormat="1">
      <c r="A198" s="40"/>
      <c r="B198" s="41"/>
      <c r="C198" s="42"/>
      <c r="D198" s="229" t="s">
        <v>174</v>
      </c>
      <c r="E198" s="42"/>
      <c r="F198" s="230" t="s">
        <v>1071</v>
      </c>
      <c r="G198" s="42"/>
      <c r="H198" s="42"/>
      <c r="I198" s="231"/>
      <c r="J198" s="42"/>
      <c r="K198" s="42"/>
      <c r="L198" s="46"/>
      <c r="M198" s="232"/>
      <c r="N198" s="23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174</v>
      </c>
      <c r="AU198" s="19" t="s">
        <v>88</v>
      </c>
    </row>
    <row r="199" s="2" customFormat="1" ht="24.15" customHeight="1">
      <c r="A199" s="40"/>
      <c r="B199" s="41"/>
      <c r="C199" s="216" t="s">
        <v>492</v>
      </c>
      <c r="D199" s="216" t="s">
        <v>167</v>
      </c>
      <c r="E199" s="217" t="s">
        <v>1072</v>
      </c>
      <c r="F199" s="218" t="s">
        <v>1073</v>
      </c>
      <c r="G199" s="219" t="s">
        <v>246</v>
      </c>
      <c r="H199" s="220">
        <v>1</v>
      </c>
      <c r="I199" s="221"/>
      <c r="J199" s="222">
        <f>ROUND(I199*H199,2)</f>
        <v>0</v>
      </c>
      <c r="K199" s="218" t="s">
        <v>171</v>
      </c>
      <c r="L199" s="46"/>
      <c r="M199" s="223" t="s">
        <v>19</v>
      </c>
      <c r="N199" s="224" t="s">
        <v>48</v>
      </c>
      <c r="O199" s="86"/>
      <c r="P199" s="225">
        <f>O199*H199</f>
        <v>0</v>
      </c>
      <c r="Q199" s="225">
        <v>0.00247</v>
      </c>
      <c r="R199" s="225">
        <f>Q199*H199</f>
        <v>0.00247</v>
      </c>
      <c r="S199" s="225">
        <v>0</v>
      </c>
      <c r="T199" s="22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7" t="s">
        <v>311</v>
      </c>
      <c r="AT199" s="227" t="s">
        <v>167</v>
      </c>
      <c r="AU199" s="227" t="s">
        <v>88</v>
      </c>
      <c r="AY199" s="19" t="s">
        <v>164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9" t="s">
        <v>88</v>
      </c>
      <c r="BK199" s="228">
        <f>ROUND(I199*H199,2)</f>
        <v>0</v>
      </c>
      <c r="BL199" s="19" t="s">
        <v>311</v>
      </c>
      <c r="BM199" s="227" t="s">
        <v>2058</v>
      </c>
    </row>
    <row r="200" s="2" customFormat="1">
      <c r="A200" s="40"/>
      <c r="B200" s="41"/>
      <c r="C200" s="42"/>
      <c r="D200" s="229" t="s">
        <v>174</v>
      </c>
      <c r="E200" s="42"/>
      <c r="F200" s="230" t="s">
        <v>1075</v>
      </c>
      <c r="G200" s="42"/>
      <c r="H200" s="42"/>
      <c r="I200" s="231"/>
      <c r="J200" s="42"/>
      <c r="K200" s="42"/>
      <c r="L200" s="46"/>
      <c r="M200" s="232"/>
      <c r="N200" s="23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174</v>
      </c>
      <c r="AU200" s="19" t="s">
        <v>88</v>
      </c>
    </row>
    <row r="201" s="2" customFormat="1" ht="24.15" customHeight="1">
      <c r="A201" s="40"/>
      <c r="B201" s="41"/>
      <c r="C201" s="278" t="s">
        <v>498</v>
      </c>
      <c r="D201" s="278" t="s">
        <v>250</v>
      </c>
      <c r="E201" s="279" t="s">
        <v>1076</v>
      </c>
      <c r="F201" s="280" t="s">
        <v>1077</v>
      </c>
      <c r="G201" s="281" t="s">
        <v>246</v>
      </c>
      <c r="H201" s="282">
        <v>1</v>
      </c>
      <c r="I201" s="283"/>
      <c r="J201" s="284">
        <f>ROUND(I201*H201,2)</f>
        <v>0</v>
      </c>
      <c r="K201" s="280" t="s">
        <v>171</v>
      </c>
      <c r="L201" s="285"/>
      <c r="M201" s="286" t="s">
        <v>19</v>
      </c>
      <c r="N201" s="287" t="s">
        <v>48</v>
      </c>
      <c r="O201" s="86"/>
      <c r="P201" s="225">
        <f>O201*H201</f>
        <v>0</v>
      </c>
      <c r="Q201" s="225">
        <v>0.014500000000000001</v>
      </c>
      <c r="R201" s="225">
        <f>Q201*H201</f>
        <v>0.014500000000000001</v>
      </c>
      <c r="S201" s="225">
        <v>0</v>
      </c>
      <c r="T201" s="22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7" t="s">
        <v>397</v>
      </c>
      <c r="AT201" s="227" t="s">
        <v>250</v>
      </c>
      <c r="AU201" s="227" t="s">
        <v>88</v>
      </c>
      <c r="AY201" s="19" t="s">
        <v>164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9" t="s">
        <v>88</v>
      </c>
      <c r="BK201" s="228">
        <f>ROUND(I201*H201,2)</f>
        <v>0</v>
      </c>
      <c r="BL201" s="19" t="s">
        <v>311</v>
      </c>
      <c r="BM201" s="227" t="s">
        <v>2059</v>
      </c>
    </row>
    <row r="202" s="2" customFormat="1">
      <c r="A202" s="40"/>
      <c r="B202" s="41"/>
      <c r="C202" s="42"/>
      <c r="D202" s="229" t="s">
        <v>174</v>
      </c>
      <c r="E202" s="42"/>
      <c r="F202" s="230" t="s">
        <v>1079</v>
      </c>
      <c r="G202" s="42"/>
      <c r="H202" s="42"/>
      <c r="I202" s="231"/>
      <c r="J202" s="42"/>
      <c r="K202" s="42"/>
      <c r="L202" s="46"/>
      <c r="M202" s="232"/>
      <c r="N202" s="23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174</v>
      </c>
      <c r="AU202" s="19" t="s">
        <v>88</v>
      </c>
    </row>
    <row r="203" s="2" customFormat="1" ht="21.75" customHeight="1">
      <c r="A203" s="40"/>
      <c r="B203" s="41"/>
      <c r="C203" s="216" t="s">
        <v>505</v>
      </c>
      <c r="D203" s="216" t="s">
        <v>167</v>
      </c>
      <c r="E203" s="217" t="s">
        <v>1080</v>
      </c>
      <c r="F203" s="218" t="s">
        <v>1081</v>
      </c>
      <c r="G203" s="219" t="s">
        <v>1006</v>
      </c>
      <c r="H203" s="220">
        <v>1</v>
      </c>
      <c r="I203" s="221"/>
      <c r="J203" s="222">
        <f>ROUND(I203*H203,2)</f>
        <v>0</v>
      </c>
      <c r="K203" s="218" t="s">
        <v>171</v>
      </c>
      <c r="L203" s="46"/>
      <c r="M203" s="223" t="s">
        <v>19</v>
      </c>
      <c r="N203" s="224" t="s">
        <v>48</v>
      </c>
      <c r="O203" s="86"/>
      <c r="P203" s="225">
        <f>O203*H203</f>
        <v>0</v>
      </c>
      <c r="Q203" s="225">
        <v>0</v>
      </c>
      <c r="R203" s="225">
        <f>Q203*H203</f>
        <v>0</v>
      </c>
      <c r="S203" s="225">
        <v>0.019460000000000002</v>
      </c>
      <c r="T203" s="226">
        <f>S203*H203</f>
        <v>0.019460000000000002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7" t="s">
        <v>311</v>
      </c>
      <c r="AT203" s="227" t="s">
        <v>167</v>
      </c>
      <c r="AU203" s="227" t="s">
        <v>88</v>
      </c>
      <c r="AY203" s="19" t="s">
        <v>164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9" t="s">
        <v>88</v>
      </c>
      <c r="BK203" s="228">
        <f>ROUND(I203*H203,2)</f>
        <v>0</v>
      </c>
      <c r="BL203" s="19" t="s">
        <v>311</v>
      </c>
      <c r="BM203" s="227" t="s">
        <v>2060</v>
      </c>
    </row>
    <row r="204" s="2" customFormat="1">
      <c r="A204" s="40"/>
      <c r="B204" s="41"/>
      <c r="C204" s="42"/>
      <c r="D204" s="229" t="s">
        <v>174</v>
      </c>
      <c r="E204" s="42"/>
      <c r="F204" s="230" t="s">
        <v>1083</v>
      </c>
      <c r="G204" s="42"/>
      <c r="H204" s="42"/>
      <c r="I204" s="231"/>
      <c r="J204" s="42"/>
      <c r="K204" s="42"/>
      <c r="L204" s="46"/>
      <c r="M204" s="232"/>
      <c r="N204" s="23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174</v>
      </c>
      <c r="AU204" s="19" t="s">
        <v>88</v>
      </c>
    </row>
    <row r="205" s="2" customFormat="1" ht="21.75" customHeight="1">
      <c r="A205" s="40"/>
      <c r="B205" s="41"/>
      <c r="C205" s="216" t="s">
        <v>510</v>
      </c>
      <c r="D205" s="216" t="s">
        <v>167</v>
      </c>
      <c r="E205" s="217" t="s">
        <v>1084</v>
      </c>
      <c r="F205" s="218" t="s">
        <v>1085</v>
      </c>
      <c r="G205" s="219" t="s">
        <v>1006</v>
      </c>
      <c r="H205" s="220">
        <v>1</v>
      </c>
      <c r="I205" s="221"/>
      <c r="J205" s="222">
        <f>ROUND(I205*H205,2)</f>
        <v>0</v>
      </c>
      <c r="K205" s="218" t="s">
        <v>171</v>
      </c>
      <c r="L205" s="46"/>
      <c r="M205" s="223" t="s">
        <v>19</v>
      </c>
      <c r="N205" s="224" t="s">
        <v>48</v>
      </c>
      <c r="O205" s="86"/>
      <c r="P205" s="225">
        <f>O205*H205</f>
        <v>0</v>
      </c>
      <c r="Q205" s="225">
        <v>0.00173</v>
      </c>
      <c r="R205" s="225">
        <f>Q205*H205</f>
        <v>0.00173</v>
      </c>
      <c r="S205" s="225">
        <v>0</v>
      </c>
      <c r="T205" s="22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7" t="s">
        <v>311</v>
      </c>
      <c r="AT205" s="227" t="s">
        <v>167</v>
      </c>
      <c r="AU205" s="227" t="s">
        <v>88</v>
      </c>
      <c r="AY205" s="19" t="s">
        <v>164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9" t="s">
        <v>88</v>
      </c>
      <c r="BK205" s="228">
        <f>ROUND(I205*H205,2)</f>
        <v>0</v>
      </c>
      <c r="BL205" s="19" t="s">
        <v>311</v>
      </c>
      <c r="BM205" s="227" t="s">
        <v>2061</v>
      </c>
    </row>
    <row r="206" s="2" customFormat="1">
      <c r="A206" s="40"/>
      <c r="B206" s="41"/>
      <c r="C206" s="42"/>
      <c r="D206" s="229" t="s">
        <v>174</v>
      </c>
      <c r="E206" s="42"/>
      <c r="F206" s="230" t="s">
        <v>1087</v>
      </c>
      <c r="G206" s="42"/>
      <c r="H206" s="42"/>
      <c r="I206" s="231"/>
      <c r="J206" s="42"/>
      <c r="K206" s="42"/>
      <c r="L206" s="46"/>
      <c r="M206" s="232"/>
      <c r="N206" s="23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174</v>
      </c>
      <c r="AU206" s="19" t="s">
        <v>88</v>
      </c>
    </row>
    <row r="207" s="2" customFormat="1" ht="16.5" customHeight="1">
      <c r="A207" s="40"/>
      <c r="B207" s="41"/>
      <c r="C207" s="278" t="s">
        <v>515</v>
      </c>
      <c r="D207" s="278" t="s">
        <v>250</v>
      </c>
      <c r="E207" s="279" t="s">
        <v>1088</v>
      </c>
      <c r="F207" s="280" t="s">
        <v>1089</v>
      </c>
      <c r="G207" s="281" t="s">
        <v>246</v>
      </c>
      <c r="H207" s="282">
        <v>1</v>
      </c>
      <c r="I207" s="283"/>
      <c r="J207" s="284">
        <f>ROUND(I207*H207,2)</f>
        <v>0</v>
      </c>
      <c r="K207" s="280" t="s">
        <v>171</v>
      </c>
      <c r="L207" s="285"/>
      <c r="M207" s="286" t="s">
        <v>19</v>
      </c>
      <c r="N207" s="287" t="s">
        <v>48</v>
      </c>
      <c r="O207" s="86"/>
      <c r="P207" s="225">
        <f>O207*H207</f>
        <v>0</v>
      </c>
      <c r="Q207" s="225">
        <v>0.012</v>
      </c>
      <c r="R207" s="225">
        <f>Q207*H207</f>
        <v>0.012</v>
      </c>
      <c r="S207" s="225">
        <v>0</v>
      </c>
      <c r="T207" s="22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7" t="s">
        <v>397</v>
      </c>
      <c r="AT207" s="227" t="s">
        <v>250</v>
      </c>
      <c r="AU207" s="227" t="s">
        <v>88</v>
      </c>
      <c r="AY207" s="19" t="s">
        <v>164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9" t="s">
        <v>88</v>
      </c>
      <c r="BK207" s="228">
        <f>ROUND(I207*H207,2)</f>
        <v>0</v>
      </c>
      <c r="BL207" s="19" t="s">
        <v>311</v>
      </c>
      <c r="BM207" s="227" t="s">
        <v>2062</v>
      </c>
    </row>
    <row r="208" s="2" customFormat="1">
      <c r="A208" s="40"/>
      <c r="B208" s="41"/>
      <c r="C208" s="42"/>
      <c r="D208" s="229" t="s">
        <v>174</v>
      </c>
      <c r="E208" s="42"/>
      <c r="F208" s="230" t="s">
        <v>1091</v>
      </c>
      <c r="G208" s="42"/>
      <c r="H208" s="42"/>
      <c r="I208" s="231"/>
      <c r="J208" s="42"/>
      <c r="K208" s="42"/>
      <c r="L208" s="46"/>
      <c r="M208" s="232"/>
      <c r="N208" s="23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174</v>
      </c>
      <c r="AU208" s="19" t="s">
        <v>88</v>
      </c>
    </row>
    <row r="209" s="2" customFormat="1" ht="21.75" customHeight="1">
      <c r="A209" s="40"/>
      <c r="B209" s="41"/>
      <c r="C209" s="216" t="s">
        <v>522</v>
      </c>
      <c r="D209" s="216" t="s">
        <v>167</v>
      </c>
      <c r="E209" s="217" t="s">
        <v>1084</v>
      </c>
      <c r="F209" s="218" t="s">
        <v>1085</v>
      </c>
      <c r="G209" s="219" t="s">
        <v>1006</v>
      </c>
      <c r="H209" s="220">
        <v>1</v>
      </c>
      <c r="I209" s="221"/>
      <c r="J209" s="222">
        <f>ROUND(I209*H209,2)</f>
        <v>0</v>
      </c>
      <c r="K209" s="218" t="s">
        <v>171</v>
      </c>
      <c r="L209" s="46"/>
      <c r="M209" s="223" t="s">
        <v>19</v>
      </c>
      <c r="N209" s="224" t="s">
        <v>48</v>
      </c>
      <c r="O209" s="86"/>
      <c r="P209" s="225">
        <f>O209*H209</f>
        <v>0</v>
      </c>
      <c r="Q209" s="225">
        <v>0.00173</v>
      </c>
      <c r="R209" s="225">
        <f>Q209*H209</f>
        <v>0.00173</v>
      </c>
      <c r="S209" s="225">
        <v>0</v>
      </c>
      <c r="T209" s="22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7" t="s">
        <v>311</v>
      </c>
      <c r="AT209" s="227" t="s">
        <v>167</v>
      </c>
      <c r="AU209" s="227" t="s">
        <v>88</v>
      </c>
      <c r="AY209" s="19" t="s">
        <v>164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9" t="s">
        <v>88</v>
      </c>
      <c r="BK209" s="228">
        <f>ROUND(I209*H209,2)</f>
        <v>0</v>
      </c>
      <c r="BL209" s="19" t="s">
        <v>311</v>
      </c>
      <c r="BM209" s="227" t="s">
        <v>2063</v>
      </c>
    </row>
    <row r="210" s="2" customFormat="1">
      <c r="A210" s="40"/>
      <c r="B210" s="41"/>
      <c r="C210" s="42"/>
      <c r="D210" s="229" t="s">
        <v>174</v>
      </c>
      <c r="E210" s="42"/>
      <c r="F210" s="230" t="s">
        <v>1087</v>
      </c>
      <c r="G210" s="42"/>
      <c r="H210" s="42"/>
      <c r="I210" s="231"/>
      <c r="J210" s="42"/>
      <c r="K210" s="42"/>
      <c r="L210" s="46"/>
      <c r="M210" s="232"/>
      <c r="N210" s="23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174</v>
      </c>
      <c r="AU210" s="19" t="s">
        <v>88</v>
      </c>
    </row>
    <row r="211" s="2" customFormat="1" ht="24.15" customHeight="1">
      <c r="A211" s="40"/>
      <c r="B211" s="41"/>
      <c r="C211" s="278" t="s">
        <v>529</v>
      </c>
      <c r="D211" s="278" t="s">
        <v>250</v>
      </c>
      <c r="E211" s="279" t="s">
        <v>1093</v>
      </c>
      <c r="F211" s="280" t="s">
        <v>1094</v>
      </c>
      <c r="G211" s="281" t="s">
        <v>246</v>
      </c>
      <c r="H211" s="282">
        <v>1</v>
      </c>
      <c r="I211" s="283"/>
      <c r="J211" s="284">
        <f>ROUND(I211*H211,2)</f>
        <v>0</v>
      </c>
      <c r="K211" s="280" t="s">
        <v>171</v>
      </c>
      <c r="L211" s="285"/>
      <c r="M211" s="286" t="s">
        <v>19</v>
      </c>
      <c r="N211" s="287" t="s">
        <v>48</v>
      </c>
      <c r="O211" s="86"/>
      <c r="P211" s="225">
        <f>O211*H211</f>
        <v>0</v>
      </c>
      <c r="Q211" s="225">
        <v>0.0083000000000000001</v>
      </c>
      <c r="R211" s="225">
        <f>Q211*H211</f>
        <v>0.0083000000000000001</v>
      </c>
      <c r="S211" s="225">
        <v>0</v>
      </c>
      <c r="T211" s="22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7" t="s">
        <v>397</v>
      </c>
      <c r="AT211" s="227" t="s">
        <v>250</v>
      </c>
      <c r="AU211" s="227" t="s">
        <v>88</v>
      </c>
      <c r="AY211" s="19" t="s">
        <v>164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9" t="s">
        <v>88</v>
      </c>
      <c r="BK211" s="228">
        <f>ROUND(I211*H211,2)</f>
        <v>0</v>
      </c>
      <c r="BL211" s="19" t="s">
        <v>311</v>
      </c>
      <c r="BM211" s="227" t="s">
        <v>2064</v>
      </c>
    </row>
    <row r="212" s="2" customFormat="1">
      <c r="A212" s="40"/>
      <c r="B212" s="41"/>
      <c r="C212" s="42"/>
      <c r="D212" s="229" t="s">
        <v>174</v>
      </c>
      <c r="E212" s="42"/>
      <c r="F212" s="230" t="s">
        <v>1096</v>
      </c>
      <c r="G212" s="42"/>
      <c r="H212" s="42"/>
      <c r="I212" s="231"/>
      <c r="J212" s="42"/>
      <c r="K212" s="42"/>
      <c r="L212" s="46"/>
      <c r="M212" s="232"/>
      <c r="N212" s="23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174</v>
      </c>
      <c r="AU212" s="19" t="s">
        <v>88</v>
      </c>
    </row>
    <row r="213" s="2" customFormat="1" ht="16.5" customHeight="1">
      <c r="A213" s="40"/>
      <c r="B213" s="41"/>
      <c r="C213" s="216" t="s">
        <v>536</v>
      </c>
      <c r="D213" s="216" t="s">
        <v>167</v>
      </c>
      <c r="E213" s="217" t="s">
        <v>1101</v>
      </c>
      <c r="F213" s="218" t="s">
        <v>1102</v>
      </c>
      <c r="G213" s="219" t="s">
        <v>1006</v>
      </c>
      <c r="H213" s="220">
        <v>1</v>
      </c>
      <c r="I213" s="221"/>
      <c r="J213" s="222">
        <f>ROUND(I213*H213,2)</f>
        <v>0</v>
      </c>
      <c r="K213" s="218" t="s">
        <v>171</v>
      </c>
      <c r="L213" s="46"/>
      <c r="M213" s="223" t="s">
        <v>19</v>
      </c>
      <c r="N213" s="224" t="s">
        <v>48</v>
      </c>
      <c r="O213" s="86"/>
      <c r="P213" s="225">
        <f>O213*H213</f>
        <v>0</v>
      </c>
      <c r="Q213" s="225">
        <v>0.00034000000000000002</v>
      </c>
      <c r="R213" s="225">
        <f>Q213*H213</f>
        <v>0.00034000000000000002</v>
      </c>
      <c r="S213" s="225">
        <v>0</v>
      </c>
      <c r="T213" s="22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7" t="s">
        <v>311</v>
      </c>
      <c r="AT213" s="227" t="s">
        <v>167</v>
      </c>
      <c r="AU213" s="227" t="s">
        <v>88</v>
      </c>
      <c r="AY213" s="19" t="s">
        <v>164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9" t="s">
        <v>88</v>
      </c>
      <c r="BK213" s="228">
        <f>ROUND(I213*H213,2)</f>
        <v>0</v>
      </c>
      <c r="BL213" s="19" t="s">
        <v>311</v>
      </c>
      <c r="BM213" s="227" t="s">
        <v>2065</v>
      </c>
    </row>
    <row r="214" s="2" customFormat="1">
      <c r="A214" s="40"/>
      <c r="B214" s="41"/>
      <c r="C214" s="42"/>
      <c r="D214" s="229" t="s">
        <v>174</v>
      </c>
      <c r="E214" s="42"/>
      <c r="F214" s="230" t="s">
        <v>1104</v>
      </c>
      <c r="G214" s="42"/>
      <c r="H214" s="42"/>
      <c r="I214" s="231"/>
      <c r="J214" s="42"/>
      <c r="K214" s="42"/>
      <c r="L214" s="46"/>
      <c r="M214" s="232"/>
      <c r="N214" s="23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174</v>
      </c>
      <c r="AU214" s="19" t="s">
        <v>88</v>
      </c>
    </row>
    <row r="215" s="2" customFormat="1" ht="16.5" customHeight="1">
      <c r="A215" s="40"/>
      <c r="B215" s="41"/>
      <c r="C215" s="278" t="s">
        <v>541</v>
      </c>
      <c r="D215" s="278" t="s">
        <v>250</v>
      </c>
      <c r="E215" s="279" t="s">
        <v>1105</v>
      </c>
      <c r="F215" s="280" t="s">
        <v>1106</v>
      </c>
      <c r="G215" s="281" t="s">
        <v>246</v>
      </c>
      <c r="H215" s="282">
        <v>1</v>
      </c>
      <c r="I215" s="283"/>
      <c r="J215" s="284">
        <f>ROUND(I215*H215,2)</f>
        <v>0</v>
      </c>
      <c r="K215" s="280" t="s">
        <v>171</v>
      </c>
      <c r="L215" s="285"/>
      <c r="M215" s="286" t="s">
        <v>19</v>
      </c>
      <c r="N215" s="287" t="s">
        <v>48</v>
      </c>
      <c r="O215" s="86"/>
      <c r="P215" s="225">
        <f>O215*H215</f>
        <v>0</v>
      </c>
      <c r="Q215" s="225">
        <v>0.02</v>
      </c>
      <c r="R215" s="225">
        <f>Q215*H215</f>
        <v>0.02</v>
      </c>
      <c r="S215" s="225">
        <v>0</v>
      </c>
      <c r="T215" s="22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7" t="s">
        <v>397</v>
      </c>
      <c r="AT215" s="227" t="s">
        <v>250</v>
      </c>
      <c r="AU215" s="227" t="s">
        <v>88</v>
      </c>
      <c r="AY215" s="19" t="s">
        <v>164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9" t="s">
        <v>88</v>
      </c>
      <c r="BK215" s="228">
        <f>ROUND(I215*H215,2)</f>
        <v>0</v>
      </c>
      <c r="BL215" s="19" t="s">
        <v>311</v>
      </c>
      <c r="BM215" s="227" t="s">
        <v>2066</v>
      </c>
    </row>
    <row r="216" s="2" customFormat="1">
      <c r="A216" s="40"/>
      <c r="B216" s="41"/>
      <c r="C216" s="42"/>
      <c r="D216" s="229" t="s">
        <v>174</v>
      </c>
      <c r="E216" s="42"/>
      <c r="F216" s="230" t="s">
        <v>1108</v>
      </c>
      <c r="G216" s="42"/>
      <c r="H216" s="42"/>
      <c r="I216" s="231"/>
      <c r="J216" s="42"/>
      <c r="K216" s="42"/>
      <c r="L216" s="46"/>
      <c r="M216" s="232"/>
      <c r="N216" s="23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174</v>
      </c>
      <c r="AU216" s="19" t="s">
        <v>88</v>
      </c>
    </row>
    <row r="217" s="2" customFormat="1" ht="21.75" customHeight="1">
      <c r="A217" s="40"/>
      <c r="B217" s="41"/>
      <c r="C217" s="278" t="s">
        <v>546</v>
      </c>
      <c r="D217" s="278" t="s">
        <v>250</v>
      </c>
      <c r="E217" s="279" t="s">
        <v>1109</v>
      </c>
      <c r="F217" s="280" t="s">
        <v>1110</v>
      </c>
      <c r="G217" s="281" t="s">
        <v>246</v>
      </c>
      <c r="H217" s="282">
        <v>1</v>
      </c>
      <c r="I217" s="283"/>
      <c r="J217" s="284">
        <f>ROUND(I217*H217,2)</f>
        <v>0</v>
      </c>
      <c r="K217" s="280" t="s">
        <v>171</v>
      </c>
      <c r="L217" s="285"/>
      <c r="M217" s="286" t="s">
        <v>19</v>
      </c>
      <c r="N217" s="287" t="s">
        <v>48</v>
      </c>
      <c r="O217" s="86"/>
      <c r="P217" s="225">
        <f>O217*H217</f>
        <v>0</v>
      </c>
      <c r="Q217" s="225">
        <v>0.032099999999999997</v>
      </c>
      <c r="R217" s="225">
        <f>Q217*H217</f>
        <v>0.032099999999999997</v>
      </c>
      <c r="S217" s="225">
        <v>0</v>
      </c>
      <c r="T217" s="22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7" t="s">
        <v>397</v>
      </c>
      <c r="AT217" s="227" t="s">
        <v>250</v>
      </c>
      <c r="AU217" s="227" t="s">
        <v>88</v>
      </c>
      <c r="AY217" s="19" t="s">
        <v>164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9" t="s">
        <v>88</v>
      </c>
      <c r="BK217" s="228">
        <f>ROUND(I217*H217,2)</f>
        <v>0</v>
      </c>
      <c r="BL217" s="19" t="s">
        <v>311</v>
      </c>
      <c r="BM217" s="227" t="s">
        <v>2067</v>
      </c>
    </row>
    <row r="218" s="2" customFormat="1">
      <c r="A218" s="40"/>
      <c r="B218" s="41"/>
      <c r="C218" s="42"/>
      <c r="D218" s="229" t="s">
        <v>174</v>
      </c>
      <c r="E218" s="42"/>
      <c r="F218" s="230" t="s">
        <v>1112</v>
      </c>
      <c r="G218" s="42"/>
      <c r="H218" s="42"/>
      <c r="I218" s="231"/>
      <c r="J218" s="42"/>
      <c r="K218" s="42"/>
      <c r="L218" s="46"/>
      <c r="M218" s="232"/>
      <c r="N218" s="23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174</v>
      </c>
      <c r="AU218" s="19" t="s">
        <v>88</v>
      </c>
    </row>
    <row r="219" s="2" customFormat="1" ht="24.15" customHeight="1">
      <c r="A219" s="40"/>
      <c r="B219" s="41"/>
      <c r="C219" s="216" t="s">
        <v>552</v>
      </c>
      <c r="D219" s="216" t="s">
        <v>167</v>
      </c>
      <c r="E219" s="217" t="s">
        <v>1113</v>
      </c>
      <c r="F219" s="218" t="s">
        <v>1114</v>
      </c>
      <c r="G219" s="219" t="s">
        <v>1006</v>
      </c>
      <c r="H219" s="220">
        <v>1</v>
      </c>
      <c r="I219" s="221"/>
      <c r="J219" s="222">
        <f>ROUND(I219*H219,2)</f>
        <v>0</v>
      </c>
      <c r="K219" s="218" t="s">
        <v>171</v>
      </c>
      <c r="L219" s="46"/>
      <c r="M219" s="223" t="s">
        <v>19</v>
      </c>
      <c r="N219" s="224" t="s">
        <v>48</v>
      </c>
      <c r="O219" s="86"/>
      <c r="P219" s="225">
        <f>O219*H219</f>
        <v>0</v>
      </c>
      <c r="Q219" s="225">
        <v>0</v>
      </c>
      <c r="R219" s="225">
        <f>Q219*H219</f>
        <v>0</v>
      </c>
      <c r="S219" s="225">
        <v>0.017069999999999998</v>
      </c>
      <c r="T219" s="226">
        <f>S219*H219</f>
        <v>0.017069999999999998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7" t="s">
        <v>311</v>
      </c>
      <c r="AT219" s="227" t="s">
        <v>167</v>
      </c>
      <c r="AU219" s="227" t="s">
        <v>88</v>
      </c>
      <c r="AY219" s="19" t="s">
        <v>164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9" t="s">
        <v>88</v>
      </c>
      <c r="BK219" s="228">
        <f>ROUND(I219*H219,2)</f>
        <v>0</v>
      </c>
      <c r="BL219" s="19" t="s">
        <v>311</v>
      </c>
      <c r="BM219" s="227" t="s">
        <v>2068</v>
      </c>
    </row>
    <row r="220" s="2" customFormat="1">
      <c r="A220" s="40"/>
      <c r="B220" s="41"/>
      <c r="C220" s="42"/>
      <c r="D220" s="229" t="s">
        <v>174</v>
      </c>
      <c r="E220" s="42"/>
      <c r="F220" s="230" t="s">
        <v>1116</v>
      </c>
      <c r="G220" s="42"/>
      <c r="H220" s="42"/>
      <c r="I220" s="231"/>
      <c r="J220" s="42"/>
      <c r="K220" s="42"/>
      <c r="L220" s="46"/>
      <c r="M220" s="232"/>
      <c r="N220" s="23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174</v>
      </c>
      <c r="AU220" s="19" t="s">
        <v>88</v>
      </c>
    </row>
    <row r="221" s="2" customFormat="1" ht="16.5" customHeight="1">
      <c r="A221" s="40"/>
      <c r="B221" s="41"/>
      <c r="C221" s="216" t="s">
        <v>557</v>
      </c>
      <c r="D221" s="216" t="s">
        <v>167</v>
      </c>
      <c r="E221" s="217" t="s">
        <v>1117</v>
      </c>
      <c r="F221" s="218" t="s">
        <v>1118</v>
      </c>
      <c r="G221" s="219" t="s">
        <v>1006</v>
      </c>
      <c r="H221" s="220">
        <v>1</v>
      </c>
      <c r="I221" s="221"/>
      <c r="J221" s="222">
        <f>ROUND(I221*H221,2)</f>
        <v>0</v>
      </c>
      <c r="K221" s="218" t="s">
        <v>171</v>
      </c>
      <c r="L221" s="46"/>
      <c r="M221" s="223" t="s">
        <v>19</v>
      </c>
      <c r="N221" s="224" t="s">
        <v>48</v>
      </c>
      <c r="O221" s="86"/>
      <c r="P221" s="225">
        <f>O221*H221</f>
        <v>0</v>
      </c>
      <c r="Q221" s="225">
        <v>0</v>
      </c>
      <c r="R221" s="225">
        <f>Q221*H221</f>
        <v>0</v>
      </c>
      <c r="S221" s="225">
        <v>0.050860000000000002</v>
      </c>
      <c r="T221" s="226">
        <f>S221*H221</f>
        <v>0.050860000000000002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7" t="s">
        <v>311</v>
      </c>
      <c r="AT221" s="227" t="s">
        <v>167</v>
      </c>
      <c r="AU221" s="227" t="s">
        <v>88</v>
      </c>
      <c r="AY221" s="19" t="s">
        <v>164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9" t="s">
        <v>88</v>
      </c>
      <c r="BK221" s="228">
        <f>ROUND(I221*H221,2)</f>
        <v>0</v>
      </c>
      <c r="BL221" s="19" t="s">
        <v>311</v>
      </c>
      <c r="BM221" s="227" t="s">
        <v>2069</v>
      </c>
    </row>
    <row r="222" s="2" customFormat="1">
      <c r="A222" s="40"/>
      <c r="B222" s="41"/>
      <c r="C222" s="42"/>
      <c r="D222" s="229" t="s">
        <v>174</v>
      </c>
      <c r="E222" s="42"/>
      <c r="F222" s="230" t="s">
        <v>1120</v>
      </c>
      <c r="G222" s="42"/>
      <c r="H222" s="42"/>
      <c r="I222" s="231"/>
      <c r="J222" s="42"/>
      <c r="K222" s="42"/>
      <c r="L222" s="46"/>
      <c r="M222" s="232"/>
      <c r="N222" s="23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174</v>
      </c>
      <c r="AU222" s="19" t="s">
        <v>88</v>
      </c>
    </row>
    <row r="223" s="2" customFormat="1" ht="24.15" customHeight="1">
      <c r="A223" s="40"/>
      <c r="B223" s="41"/>
      <c r="C223" s="216" t="s">
        <v>562</v>
      </c>
      <c r="D223" s="216" t="s">
        <v>167</v>
      </c>
      <c r="E223" s="217" t="s">
        <v>1121</v>
      </c>
      <c r="F223" s="218" t="s">
        <v>1122</v>
      </c>
      <c r="G223" s="219" t="s">
        <v>1006</v>
      </c>
      <c r="H223" s="220">
        <v>1</v>
      </c>
      <c r="I223" s="221"/>
      <c r="J223" s="222">
        <f>ROUND(I223*H223,2)</f>
        <v>0</v>
      </c>
      <c r="K223" s="218" t="s">
        <v>171</v>
      </c>
      <c r="L223" s="46"/>
      <c r="M223" s="223" t="s">
        <v>19</v>
      </c>
      <c r="N223" s="224" t="s">
        <v>48</v>
      </c>
      <c r="O223" s="86"/>
      <c r="P223" s="225">
        <f>O223*H223</f>
        <v>0</v>
      </c>
      <c r="Q223" s="225">
        <v>0</v>
      </c>
      <c r="R223" s="225">
        <f>Q223*H223</f>
        <v>0</v>
      </c>
      <c r="S223" s="225">
        <v>0.155</v>
      </c>
      <c r="T223" s="226">
        <f>S223*H223</f>
        <v>0.155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7" t="s">
        <v>311</v>
      </c>
      <c r="AT223" s="227" t="s">
        <v>167</v>
      </c>
      <c r="AU223" s="227" t="s">
        <v>88</v>
      </c>
      <c r="AY223" s="19" t="s">
        <v>164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9" t="s">
        <v>88</v>
      </c>
      <c r="BK223" s="228">
        <f>ROUND(I223*H223,2)</f>
        <v>0</v>
      </c>
      <c r="BL223" s="19" t="s">
        <v>311</v>
      </c>
      <c r="BM223" s="227" t="s">
        <v>2070</v>
      </c>
    </row>
    <row r="224" s="2" customFormat="1">
      <c r="A224" s="40"/>
      <c r="B224" s="41"/>
      <c r="C224" s="42"/>
      <c r="D224" s="229" t="s">
        <v>174</v>
      </c>
      <c r="E224" s="42"/>
      <c r="F224" s="230" t="s">
        <v>1124</v>
      </c>
      <c r="G224" s="42"/>
      <c r="H224" s="42"/>
      <c r="I224" s="231"/>
      <c r="J224" s="42"/>
      <c r="K224" s="42"/>
      <c r="L224" s="46"/>
      <c r="M224" s="232"/>
      <c r="N224" s="23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174</v>
      </c>
      <c r="AU224" s="19" t="s">
        <v>88</v>
      </c>
    </row>
    <row r="225" s="2" customFormat="1" ht="37.8" customHeight="1">
      <c r="A225" s="40"/>
      <c r="B225" s="41"/>
      <c r="C225" s="216" t="s">
        <v>567</v>
      </c>
      <c r="D225" s="216" t="s">
        <v>167</v>
      </c>
      <c r="E225" s="217" t="s">
        <v>1125</v>
      </c>
      <c r="F225" s="218" t="s">
        <v>1126</v>
      </c>
      <c r="G225" s="219" t="s">
        <v>1006</v>
      </c>
      <c r="H225" s="220">
        <v>1</v>
      </c>
      <c r="I225" s="221"/>
      <c r="J225" s="222">
        <f>ROUND(I225*H225,2)</f>
        <v>0</v>
      </c>
      <c r="K225" s="218" t="s">
        <v>171</v>
      </c>
      <c r="L225" s="46"/>
      <c r="M225" s="223" t="s">
        <v>19</v>
      </c>
      <c r="N225" s="224" t="s">
        <v>48</v>
      </c>
      <c r="O225" s="86"/>
      <c r="P225" s="225">
        <f>O225*H225</f>
        <v>0</v>
      </c>
      <c r="Q225" s="225">
        <v>0.0058500000000000002</v>
      </c>
      <c r="R225" s="225">
        <f>Q225*H225</f>
        <v>0.0058500000000000002</v>
      </c>
      <c r="S225" s="225">
        <v>0</v>
      </c>
      <c r="T225" s="22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7" t="s">
        <v>311</v>
      </c>
      <c r="AT225" s="227" t="s">
        <v>167</v>
      </c>
      <c r="AU225" s="227" t="s">
        <v>88</v>
      </c>
      <c r="AY225" s="19" t="s">
        <v>164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9" t="s">
        <v>88</v>
      </c>
      <c r="BK225" s="228">
        <f>ROUND(I225*H225,2)</f>
        <v>0</v>
      </c>
      <c r="BL225" s="19" t="s">
        <v>311</v>
      </c>
      <c r="BM225" s="227" t="s">
        <v>2071</v>
      </c>
    </row>
    <row r="226" s="2" customFormat="1">
      <c r="A226" s="40"/>
      <c r="B226" s="41"/>
      <c r="C226" s="42"/>
      <c r="D226" s="229" t="s">
        <v>174</v>
      </c>
      <c r="E226" s="42"/>
      <c r="F226" s="230" t="s">
        <v>1128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174</v>
      </c>
      <c r="AU226" s="19" t="s">
        <v>88</v>
      </c>
    </row>
    <row r="227" s="2" customFormat="1" ht="24.15" customHeight="1">
      <c r="A227" s="40"/>
      <c r="B227" s="41"/>
      <c r="C227" s="278" t="s">
        <v>571</v>
      </c>
      <c r="D227" s="278" t="s">
        <v>250</v>
      </c>
      <c r="E227" s="279" t="s">
        <v>1129</v>
      </c>
      <c r="F227" s="280" t="s">
        <v>1130</v>
      </c>
      <c r="G227" s="281" t="s">
        <v>246</v>
      </c>
      <c r="H227" s="282">
        <v>1</v>
      </c>
      <c r="I227" s="283"/>
      <c r="J227" s="284">
        <f>ROUND(I227*H227,2)</f>
        <v>0</v>
      </c>
      <c r="K227" s="280" t="s">
        <v>171</v>
      </c>
      <c r="L227" s="285"/>
      <c r="M227" s="286" t="s">
        <v>19</v>
      </c>
      <c r="N227" s="287" t="s">
        <v>48</v>
      </c>
      <c r="O227" s="86"/>
      <c r="P227" s="225">
        <f>O227*H227</f>
        <v>0</v>
      </c>
      <c r="Q227" s="225">
        <v>0.078</v>
      </c>
      <c r="R227" s="225">
        <f>Q227*H227</f>
        <v>0.078</v>
      </c>
      <c r="S227" s="225">
        <v>0</v>
      </c>
      <c r="T227" s="22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7" t="s">
        <v>397</v>
      </c>
      <c r="AT227" s="227" t="s">
        <v>250</v>
      </c>
      <c r="AU227" s="227" t="s">
        <v>88</v>
      </c>
      <c r="AY227" s="19" t="s">
        <v>164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9" t="s">
        <v>88</v>
      </c>
      <c r="BK227" s="228">
        <f>ROUND(I227*H227,2)</f>
        <v>0</v>
      </c>
      <c r="BL227" s="19" t="s">
        <v>311</v>
      </c>
      <c r="BM227" s="227" t="s">
        <v>2072</v>
      </c>
    </row>
    <row r="228" s="2" customFormat="1">
      <c r="A228" s="40"/>
      <c r="B228" s="41"/>
      <c r="C228" s="42"/>
      <c r="D228" s="229" t="s">
        <v>174</v>
      </c>
      <c r="E228" s="42"/>
      <c r="F228" s="230" t="s">
        <v>1132</v>
      </c>
      <c r="G228" s="42"/>
      <c r="H228" s="42"/>
      <c r="I228" s="231"/>
      <c r="J228" s="42"/>
      <c r="K228" s="42"/>
      <c r="L228" s="46"/>
      <c r="M228" s="232"/>
      <c r="N228" s="23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174</v>
      </c>
      <c r="AU228" s="19" t="s">
        <v>88</v>
      </c>
    </row>
    <row r="229" s="2" customFormat="1" ht="44.25" customHeight="1">
      <c r="A229" s="40"/>
      <c r="B229" s="41"/>
      <c r="C229" s="216" t="s">
        <v>577</v>
      </c>
      <c r="D229" s="216" t="s">
        <v>167</v>
      </c>
      <c r="E229" s="217" t="s">
        <v>1133</v>
      </c>
      <c r="F229" s="218" t="s">
        <v>1134</v>
      </c>
      <c r="G229" s="219" t="s">
        <v>349</v>
      </c>
      <c r="H229" s="220">
        <v>0.28299999999999997</v>
      </c>
      <c r="I229" s="221"/>
      <c r="J229" s="222">
        <f>ROUND(I229*H229,2)</f>
        <v>0</v>
      </c>
      <c r="K229" s="218" t="s">
        <v>171</v>
      </c>
      <c r="L229" s="46"/>
      <c r="M229" s="223" t="s">
        <v>19</v>
      </c>
      <c r="N229" s="224" t="s">
        <v>48</v>
      </c>
      <c r="O229" s="86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7" t="s">
        <v>311</v>
      </c>
      <c r="AT229" s="227" t="s">
        <v>167</v>
      </c>
      <c r="AU229" s="227" t="s">
        <v>88</v>
      </c>
      <c r="AY229" s="19" t="s">
        <v>164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9" t="s">
        <v>88</v>
      </c>
      <c r="BK229" s="228">
        <f>ROUND(I229*H229,2)</f>
        <v>0</v>
      </c>
      <c r="BL229" s="19" t="s">
        <v>311</v>
      </c>
      <c r="BM229" s="227" t="s">
        <v>2073</v>
      </c>
    </row>
    <row r="230" s="2" customFormat="1">
      <c r="A230" s="40"/>
      <c r="B230" s="41"/>
      <c r="C230" s="42"/>
      <c r="D230" s="229" t="s">
        <v>174</v>
      </c>
      <c r="E230" s="42"/>
      <c r="F230" s="230" t="s">
        <v>1136</v>
      </c>
      <c r="G230" s="42"/>
      <c r="H230" s="42"/>
      <c r="I230" s="231"/>
      <c r="J230" s="42"/>
      <c r="K230" s="42"/>
      <c r="L230" s="46"/>
      <c r="M230" s="232"/>
      <c r="N230" s="23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174</v>
      </c>
      <c r="AU230" s="19" t="s">
        <v>88</v>
      </c>
    </row>
    <row r="231" s="2" customFormat="1" ht="24.15" customHeight="1">
      <c r="A231" s="40"/>
      <c r="B231" s="41"/>
      <c r="C231" s="216" t="s">
        <v>165</v>
      </c>
      <c r="D231" s="216" t="s">
        <v>167</v>
      </c>
      <c r="E231" s="217" t="s">
        <v>1137</v>
      </c>
      <c r="F231" s="218" t="s">
        <v>1138</v>
      </c>
      <c r="G231" s="219" t="s">
        <v>1006</v>
      </c>
      <c r="H231" s="220">
        <v>7</v>
      </c>
      <c r="I231" s="221"/>
      <c r="J231" s="222">
        <f>ROUND(I231*H231,2)</f>
        <v>0</v>
      </c>
      <c r="K231" s="218" t="s">
        <v>19</v>
      </c>
      <c r="L231" s="46"/>
      <c r="M231" s="223" t="s">
        <v>19</v>
      </c>
      <c r="N231" s="224" t="s">
        <v>48</v>
      </c>
      <c r="O231" s="86"/>
      <c r="P231" s="225">
        <f>O231*H231</f>
        <v>0</v>
      </c>
      <c r="Q231" s="225">
        <v>0.00024000000000000001</v>
      </c>
      <c r="R231" s="225">
        <f>Q231*H231</f>
        <v>0.0016800000000000001</v>
      </c>
      <c r="S231" s="225">
        <v>0</v>
      </c>
      <c r="T231" s="22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7" t="s">
        <v>311</v>
      </c>
      <c r="AT231" s="227" t="s">
        <v>167</v>
      </c>
      <c r="AU231" s="227" t="s">
        <v>88</v>
      </c>
      <c r="AY231" s="19" t="s">
        <v>164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9" t="s">
        <v>88</v>
      </c>
      <c r="BK231" s="228">
        <f>ROUND(I231*H231,2)</f>
        <v>0</v>
      </c>
      <c r="BL231" s="19" t="s">
        <v>311</v>
      </c>
      <c r="BM231" s="227" t="s">
        <v>2074</v>
      </c>
    </row>
    <row r="232" s="2" customFormat="1" ht="16.5" customHeight="1">
      <c r="A232" s="40"/>
      <c r="B232" s="41"/>
      <c r="C232" s="216" t="s">
        <v>585</v>
      </c>
      <c r="D232" s="216" t="s">
        <v>167</v>
      </c>
      <c r="E232" s="217" t="s">
        <v>1140</v>
      </c>
      <c r="F232" s="218" t="s">
        <v>1141</v>
      </c>
      <c r="G232" s="219" t="s">
        <v>1006</v>
      </c>
      <c r="H232" s="220">
        <v>2</v>
      </c>
      <c r="I232" s="221"/>
      <c r="J232" s="222">
        <f>ROUND(I232*H232,2)</f>
        <v>0</v>
      </c>
      <c r="K232" s="218" t="s">
        <v>171</v>
      </c>
      <c r="L232" s="46"/>
      <c r="M232" s="223" t="s">
        <v>19</v>
      </c>
      <c r="N232" s="224" t="s">
        <v>48</v>
      </c>
      <c r="O232" s="86"/>
      <c r="P232" s="225">
        <f>O232*H232</f>
        <v>0</v>
      </c>
      <c r="Q232" s="225">
        <v>0</v>
      </c>
      <c r="R232" s="225">
        <f>Q232*H232</f>
        <v>0</v>
      </c>
      <c r="S232" s="225">
        <v>0.00156</v>
      </c>
      <c r="T232" s="226">
        <f>S232*H232</f>
        <v>0.0031199999999999999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7" t="s">
        <v>311</v>
      </c>
      <c r="AT232" s="227" t="s">
        <v>167</v>
      </c>
      <c r="AU232" s="227" t="s">
        <v>88</v>
      </c>
      <c r="AY232" s="19" t="s">
        <v>164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9" t="s">
        <v>88</v>
      </c>
      <c r="BK232" s="228">
        <f>ROUND(I232*H232,2)</f>
        <v>0</v>
      </c>
      <c r="BL232" s="19" t="s">
        <v>311</v>
      </c>
      <c r="BM232" s="227" t="s">
        <v>2075</v>
      </c>
    </row>
    <row r="233" s="2" customFormat="1">
      <c r="A233" s="40"/>
      <c r="B233" s="41"/>
      <c r="C233" s="42"/>
      <c r="D233" s="229" t="s">
        <v>174</v>
      </c>
      <c r="E233" s="42"/>
      <c r="F233" s="230" t="s">
        <v>1143</v>
      </c>
      <c r="G233" s="42"/>
      <c r="H233" s="42"/>
      <c r="I233" s="231"/>
      <c r="J233" s="42"/>
      <c r="K233" s="42"/>
      <c r="L233" s="46"/>
      <c r="M233" s="232"/>
      <c r="N233" s="23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174</v>
      </c>
      <c r="AU233" s="19" t="s">
        <v>88</v>
      </c>
    </row>
    <row r="234" s="2" customFormat="1" ht="24.15" customHeight="1">
      <c r="A234" s="40"/>
      <c r="B234" s="41"/>
      <c r="C234" s="216" t="s">
        <v>225</v>
      </c>
      <c r="D234" s="216" t="s">
        <v>167</v>
      </c>
      <c r="E234" s="217" t="s">
        <v>1144</v>
      </c>
      <c r="F234" s="218" t="s">
        <v>1145</v>
      </c>
      <c r="G234" s="219" t="s">
        <v>1006</v>
      </c>
      <c r="H234" s="220">
        <v>1</v>
      </c>
      <c r="I234" s="221"/>
      <c r="J234" s="222">
        <f>ROUND(I234*H234,2)</f>
        <v>0</v>
      </c>
      <c r="K234" s="218" t="s">
        <v>171</v>
      </c>
      <c r="L234" s="46"/>
      <c r="M234" s="223" t="s">
        <v>19</v>
      </c>
      <c r="N234" s="224" t="s">
        <v>48</v>
      </c>
      <c r="O234" s="86"/>
      <c r="P234" s="225">
        <f>O234*H234</f>
        <v>0</v>
      </c>
      <c r="Q234" s="225">
        <v>0.00116</v>
      </c>
      <c r="R234" s="225">
        <f>Q234*H234</f>
        <v>0.00116</v>
      </c>
      <c r="S234" s="225">
        <v>0</v>
      </c>
      <c r="T234" s="22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7" t="s">
        <v>311</v>
      </c>
      <c r="AT234" s="227" t="s">
        <v>167</v>
      </c>
      <c r="AU234" s="227" t="s">
        <v>88</v>
      </c>
      <c r="AY234" s="19" t="s">
        <v>164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9" t="s">
        <v>88</v>
      </c>
      <c r="BK234" s="228">
        <f>ROUND(I234*H234,2)</f>
        <v>0</v>
      </c>
      <c r="BL234" s="19" t="s">
        <v>311</v>
      </c>
      <c r="BM234" s="227" t="s">
        <v>2076</v>
      </c>
    </row>
    <row r="235" s="2" customFormat="1">
      <c r="A235" s="40"/>
      <c r="B235" s="41"/>
      <c r="C235" s="42"/>
      <c r="D235" s="229" t="s">
        <v>174</v>
      </c>
      <c r="E235" s="42"/>
      <c r="F235" s="230" t="s">
        <v>1147</v>
      </c>
      <c r="G235" s="42"/>
      <c r="H235" s="42"/>
      <c r="I235" s="231"/>
      <c r="J235" s="42"/>
      <c r="K235" s="42"/>
      <c r="L235" s="46"/>
      <c r="M235" s="232"/>
      <c r="N235" s="23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174</v>
      </c>
      <c r="AU235" s="19" t="s">
        <v>88</v>
      </c>
    </row>
    <row r="236" s="2" customFormat="1" ht="24.15" customHeight="1">
      <c r="A236" s="40"/>
      <c r="B236" s="41"/>
      <c r="C236" s="216" t="s">
        <v>241</v>
      </c>
      <c r="D236" s="216" t="s">
        <v>167</v>
      </c>
      <c r="E236" s="217" t="s">
        <v>1148</v>
      </c>
      <c r="F236" s="218" t="s">
        <v>1149</v>
      </c>
      <c r="G236" s="219" t="s">
        <v>246</v>
      </c>
      <c r="H236" s="220">
        <v>2</v>
      </c>
      <c r="I236" s="221"/>
      <c r="J236" s="222">
        <f>ROUND(I236*H236,2)</f>
        <v>0</v>
      </c>
      <c r="K236" s="218" t="s">
        <v>171</v>
      </c>
      <c r="L236" s="46"/>
      <c r="M236" s="223" t="s">
        <v>19</v>
      </c>
      <c r="N236" s="224" t="s">
        <v>48</v>
      </c>
      <c r="O236" s="86"/>
      <c r="P236" s="225">
        <f>O236*H236</f>
        <v>0</v>
      </c>
      <c r="Q236" s="225">
        <v>4.0000000000000003E-05</v>
      </c>
      <c r="R236" s="225">
        <f>Q236*H236</f>
        <v>8.0000000000000007E-05</v>
      </c>
      <c r="S236" s="225">
        <v>0</v>
      </c>
      <c r="T236" s="22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7" t="s">
        <v>311</v>
      </c>
      <c r="AT236" s="227" t="s">
        <v>167</v>
      </c>
      <c r="AU236" s="227" t="s">
        <v>88</v>
      </c>
      <c r="AY236" s="19" t="s">
        <v>164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9" t="s">
        <v>88</v>
      </c>
      <c r="BK236" s="228">
        <f>ROUND(I236*H236,2)</f>
        <v>0</v>
      </c>
      <c r="BL236" s="19" t="s">
        <v>311</v>
      </c>
      <c r="BM236" s="227" t="s">
        <v>2077</v>
      </c>
    </row>
    <row r="237" s="2" customFormat="1">
      <c r="A237" s="40"/>
      <c r="B237" s="41"/>
      <c r="C237" s="42"/>
      <c r="D237" s="229" t="s">
        <v>174</v>
      </c>
      <c r="E237" s="42"/>
      <c r="F237" s="230" t="s">
        <v>1151</v>
      </c>
      <c r="G237" s="42"/>
      <c r="H237" s="42"/>
      <c r="I237" s="231"/>
      <c r="J237" s="42"/>
      <c r="K237" s="42"/>
      <c r="L237" s="46"/>
      <c r="M237" s="232"/>
      <c r="N237" s="23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174</v>
      </c>
      <c r="AU237" s="19" t="s">
        <v>88</v>
      </c>
    </row>
    <row r="238" s="2" customFormat="1" ht="24.15" customHeight="1">
      <c r="A238" s="40"/>
      <c r="B238" s="41"/>
      <c r="C238" s="278" t="s">
        <v>597</v>
      </c>
      <c r="D238" s="278" t="s">
        <v>250</v>
      </c>
      <c r="E238" s="279" t="s">
        <v>1152</v>
      </c>
      <c r="F238" s="280" t="s">
        <v>1153</v>
      </c>
      <c r="G238" s="281" t="s">
        <v>246</v>
      </c>
      <c r="H238" s="282">
        <v>2</v>
      </c>
      <c r="I238" s="283"/>
      <c r="J238" s="284">
        <f>ROUND(I238*H238,2)</f>
        <v>0</v>
      </c>
      <c r="K238" s="280" t="s">
        <v>171</v>
      </c>
      <c r="L238" s="285"/>
      <c r="M238" s="286" t="s">
        <v>19</v>
      </c>
      <c r="N238" s="287" t="s">
        <v>48</v>
      </c>
      <c r="O238" s="86"/>
      <c r="P238" s="225">
        <f>O238*H238</f>
        <v>0</v>
      </c>
      <c r="Q238" s="225">
        <v>0.0018</v>
      </c>
      <c r="R238" s="225">
        <f>Q238*H238</f>
        <v>0.0035999999999999999</v>
      </c>
      <c r="S238" s="225">
        <v>0</v>
      </c>
      <c r="T238" s="22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7" t="s">
        <v>397</v>
      </c>
      <c r="AT238" s="227" t="s">
        <v>250</v>
      </c>
      <c r="AU238" s="227" t="s">
        <v>88</v>
      </c>
      <c r="AY238" s="19" t="s">
        <v>164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9" t="s">
        <v>88</v>
      </c>
      <c r="BK238" s="228">
        <f>ROUND(I238*H238,2)</f>
        <v>0</v>
      </c>
      <c r="BL238" s="19" t="s">
        <v>311</v>
      </c>
      <c r="BM238" s="227" t="s">
        <v>2078</v>
      </c>
    </row>
    <row r="239" s="2" customFormat="1">
      <c r="A239" s="40"/>
      <c r="B239" s="41"/>
      <c r="C239" s="42"/>
      <c r="D239" s="229" t="s">
        <v>174</v>
      </c>
      <c r="E239" s="42"/>
      <c r="F239" s="230" t="s">
        <v>1155</v>
      </c>
      <c r="G239" s="42"/>
      <c r="H239" s="42"/>
      <c r="I239" s="231"/>
      <c r="J239" s="42"/>
      <c r="K239" s="42"/>
      <c r="L239" s="46"/>
      <c r="M239" s="232"/>
      <c r="N239" s="23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174</v>
      </c>
      <c r="AU239" s="19" t="s">
        <v>88</v>
      </c>
    </row>
    <row r="240" s="2" customFormat="1" ht="24.15" customHeight="1">
      <c r="A240" s="40"/>
      <c r="B240" s="41"/>
      <c r="C240" s="216" t="s">
        <v>601</v>
      </c>
      <c r="D240" s="216" t="s">
        <v>167</v>
      </c>
      <c r="E240" s="217" t="s">
        <v>1156</v>
      </c>
      <c r="F240" s="218" t="s">
        <v>1157</v>
      </c>
      <c r="G240" s="219" t="s">
        <v>246</v>
      </c>
      <c r="H240" s="220">
        <v>1</v>
      </c>
      <c r="I240" s="221"/>
      <c r="J240" s="222">
        <f>ROUND(I240*H240,2)</f>
        <v>0</v>
      </c>
      <c r="K240" s="218" t="s">
        <v>171</v>
      </c>
      <c r="L240" s="46"/>
      <c r="M240" s="223" t="s">
        <v>19</v>
      </c>
      <c r="N240" s="224" t="s">
        <v>48</v>
      </c>
      <c r="O240" s="86"/>
      <c r="P240" s="225">
        <f>O240*H240</f>
        <v>0</v>
      </c>
      <c r="Q240" s="225">
        <v>0</v>
      </c>
      <c r="R240" s="225">
        <f>Q240*H240</f>
        <v>0</v>
      </c>
      <c r="S240" s="225">
        <v>0.00051999999999999995</v>
      </c>
      <c r="T240" s="226">
        <f>S240*H240</f>
        <v>0.00051999999999999995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7" t="s">
        <v>311</v>
      </c>
      <c r="AT240" s="227" t="s">
        <v>167</v>
      </c>
      <c r="AU240" s="227" t="s">
        <v>88</v>
      </c>
      <c r="AY240" s="19" t="s">
        <v>164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9" t="s">
        <v>88</v>
      </c>
      <c r="BK240" s="228">
        <f>ROUND(I240*H240,2)</f>
        <v>0</v>
      </c>
      <c r="BL240" s="19" t="s">
        <v>311</v>
      </c>
      <c r="BM240" s="227" t="s">
        <v>2079</v>
      </c>
    </row>
    <row r="241" s="2" customFormat="1">
      <c r="A241" s="40"/>
      <c r="B241" s="41"/>
      <c r="C241" s="42"/>
      <c r="D241" s="229" t="s">
        <v>174</v>
      </c>
      <c r="E241" s="42"/>
      <c r="F241" s="230" t="s">
        <v>1159</v>
      </c>
      <c r="G241" s="42"/>
      <c r="H241" s="42"/>
      <c r="I241" s="231"/>
      <c r="J241" s="42"/>
      <c r="K241" s="42"/>
      <c r="L241" s="46"/>
      <c r="M241" s="232"/>
      <c r="N241" s="23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174</v>
      </c>
      <c r="AU241" s="19" t="s">
        <v>88</v>
      </c>
    </row>
    <row r="242" s="2" customFormat="1" ht="24.15" customHeight="1">
      <c r="A242" s="40"/>
      <c r="B242" s="41"/>
      <c r="C242" s="216" t="s">
        <v>608</v>
      </c>
      <c r="D242" s="216" t="s">
        <v>167</v>
      </c>
      <c r="E242" s="217" t="s">
        <v>1160</v>
      </c>
      <c r="F242" s="218" t="s">
        <v>1161</v>
      </c>
      <c r="G242" s="219" t="s">
        <v>1006</v>
      </c>
      <c r="H242" s="220">
        <v>1</v>
      </c>
      <c r="I242" s="221"/>
      <c r="J242" s="222">
        <f>ROUND(I242*H242,2)</f>
        <v>0</v>
      </c>
      <c r="K242" s="218" t="s">
        <v>171</v>
      </c>
      <c r="L242" s="46"/>
      <c r="M242" s="223" t="s">
        <v>19</v>
      </c>
      <c r="N242" s="224" t="s">
        <v>48</v>
      </c>
      <c r="O242" s="86"/>
      <c r="P242" s="225">
        <f>O242*H242</f>
        <v>0</v>
      </c>
      <c r="Q242" s="225">
        <v>0.0018400000000000001</v>
      </c>
      <c r="R242" s="225">
        <f>Q242*H242</f>
        <v>0.0018400000000000001</v>
      </c>
      <c r="S242" s="225">
        <v>0</v>
      </c>
      <c r="T242" s="22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7" t="s">
        <v>311</v>
      </c>
      <c r="AT242" s="227" t="s">
        <v>167</v>
      </c>
      <c r="AU242" s="227" t="s">
        <v>88</v>
      </c>
      <c r="AY242" s="19" t="s">
        <v>164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9" t="s">
        <v>88</v>
      </c>
      <c r="BK242" s="228">
        <f>ROUND(I242*H242,2)</f>
        <v>0</v>
      </c>
      <c r="BL242" s="19" t="s">
        <v>311</v>
      </c>
      <c r="BM242" s="227" t="s">
        <v>2080</v>
      </c>
    </row>
    <row r="243" s="2" customFormat="1">
      <c r="A243" s="40"/>
      <c r="B243" s="41"/>
      <c r="C243" s="42"/>
      <c r="D243" s="229" t="s">
        <v>174</v>
      </c>
      <c r="E243" s="42"/>
      <c r="F243" s="230" t="s">
        <v>1163</v>
      </c>
      <c r="G243" s="42"/>
      <c r="H243" s="42"/>
      <c r="I243" s="231"/>
      <c r="J243" s="42"/>
      <c r="K243" s="42"/>
      <c r="L243" s="46"/>
      <c r="M243" s="232"/>
      <c r="N243" s="23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174</v>
      </c>
      <c r="AU243" s="19" t="s">
        <v>88</v>
      </c>
    </row>
    <row r="244" s="2" customFormat="1" ht="24.15" customHeight="1">
      <c r="A244" s="40"/>
      <c r="B244" s="41"/>
      <c r="C244" s="216" t="s">
        <v>615</v>
      </c>
      <c r="D244" s="216" t="s">
        <v>167</v>
      </c>
      <c r="E244" s="217" t="s">
        <v>1164</v>
      </c>
      <c r="F244" s="218" t="s">
        <v>1165</v>
      </c>
      <c r="G244" s="219" t="s">
        <v>246</v>
      </c>
      <c r="H244" s="220">
        <v>3</v>
      </c>
      <c r="I244" s="221"/>
      <c r="J244" s="222">
        <f>ROUND(I244*H244,2)</f>
        <v>0</v>
      </c>
      <c r="K244" s="218" t="s">
        <v>171</v>
      </c>
      <c r="L244" s="46"/>
      <c r="M244" s="223" t="s">
        <v>19</v>
      </c>
      <c r="N244" s="224" t="s">
        <v>48</v>
      </c>
      <c r="O244" s="86"/>
      <c r="P244" s="225">
        <f>O244*H244</f>
        <v>0</v>
      </c>
      <c r="Q244" s="225">
        <v>0</v>
      </c>
      <c r="R244" s="225">
        <f>Q244*H244</f>
        <v>0</v>
      </c>
      <c r="S244" s="225">
        <v>0.00084999999999999995</v>
      </c>
      <c r="T244" s="226">
        <f>S244*H244</f>
        <v>0.0025499999999999997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7" t="s">
        <v>311</v>
      </c>
      <c r="AT244" s="227" t="s">
        <v>167</v>
      </c>
      <c r="AU244" s="227" t="s">
        <v>88</v>
      </c>
      <c r="AY244" s="19" t="s">
        <v>164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9" t="s">
        <v>88</v>
      </c>
      <c r="BK244" s="228">
        <f>ROUND(I244*H244,2)</f>
        <v>0</v>
      </c>
      <c r="BL244" s="19" t="s">
        <v>311</v>
      </c>
      <c r="BM244" s="227" t="s">
        <v>2081</v>
      </c>
    </row>
    <row r="245" s="2" customFormat="1">
      <c r="A245" s="40"/>
      <c r="B245" s="41"/>
      <c r="C245" s="42"/>
      <c r="D245" s="229" t="s">
        <v>174</v>
      </c>
      <c r="E245" s="42"/>
      <c r="F245" s="230" t="s">
        <v>1167</v>
      </c>
      <c r="G245" s="42"/>
      <c r="H245" s="42"/>
      <c r="I245" s="231"/>
      <c r="J245" s="42"/>
      <c r="K245" s="42"/>
      <c r="L245" s="46"/>
      <c r="M245" s="232"/>
      <c r="N245" s="23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174</v>
      </c>
      <c r="AU245" s="19" t="s">
        <v>88</v>
      </c>
    </row>
    <row r="246" s="2" customFormat="1" ht="24.15" customHeight="1">
      <c r="A246" s="40"/>
      <c r="B246" s="41"/>
      <c r="C246" s="216" t="s">
        <v>621</v>
      </c>
      <c r="D246" s="216" t="s">
        <v>167</v>
      </c>
      <c r="E246" s="217" t="s">
        <v>1168</v>
      </c>
      <c r="F246" s="218" t="s">
        <v>1169</v>
      </c>
      <c r="G246" s="219" t="s">
        <v>246</v>
      </c>
      <c r="H246" s="220">
        <v>2</v>
      </c>
      <c r="I246" s="221"/>
      <c r="J246" s="222">
        <f>ROUND(I246*H246,2)</f>
        <v>0</v>
      </c>
      <c r="K246" s="218" t="s">
        <v>171</v>
      </c>
      <c r="L246" s="46"/>
      <c r="M246" s="223" t="s">
        <v>19</v>
      </c>
      <c r="N246" s="224" t="s">
        <v>48</v>
      </c>
      <c r="O246" s="86"/>
      <c r="P246" s="225">
        <f>O246*H246</f>
        <v>0</v>
      </c>
      <c r="Q246" s="225">
        <v>0.00024000000000000001</v>
      </c>
      <c r="R246" s="225">
        <f>Q246*H246</f>
        <v>0.00048000000000000001</v>
      </c>
      <c r="S246" s="225">
        <v>0</v>
      </c>
      <c r="T246" s="22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7" t="s">
        <v>311</v>
      </c>
      <c r="AT246" s="227" t="s">
        <v>167</v>
      </c>
      <c r="AU246" s="227" t="s">
        <v>88</v>
      </c>
      <c r="AY246" s="19" t="s">
        <v>164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9" t="s">
        <v>88</v>
      </c>
      <c r="BK246" s="228">
        <f>ROUND(I246*H246,2)</f>
        <v>0</v>
      </c>
      <c r="BL246" s="19" t="s">
        <v>311</v>
      </c>
      <c r="BM246" s="227" t="s">
        <v>2082</v>
      </c>
    </row>
    <row r="247" s="2" customFormat="1">
      <c r="A247" s="40"/>
      <c r="B247" s="41"/>
      <c r="C247" s="42"/>
      <c r="D247" s="229" t="s">
        <v>174</v>
      </c>
      <c r="E247" s="42"/>
      <c r="F247" s="230" t="s">
        <v>1171</v>
      </c>
      <c r="G247" s="42"/>
      <c r="H247" s="42"/>
      <c r="I247" s="231"/>
      <c r="J247" s="42"/>
      <c r="K247" s="42"/>
      <c r="L247" s="46"/>
      <c r="M247" s="232"/>
      <c r="N247" s="23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174</v>
      </c>
      <c r="AU247" s="19" t="s">
        <v>88</v>
      </c>
    </row>
    <row r="248" s="2" customFormat="1" ht="37.8" customHeight="1">
      <c r="A248" s="40"/>
      <c r="B248" s="41"/>
      <c r="C248" s="216" t="s">
        <v>626</v>
      </c>
      <c r="D248" s="216" t="s">
        <v>167</v>
      </c>
      <c r="E248" s="217" t="s">
        <v>1172</v>
      </c>
      <c r="F248" s="218" t="s">
        <v>1173</v>
      </c>
      <c r="G248" s="219" t="s">
        <v>246</v>
      </c>
      <c r="H248" s="220">
        <v>1</v>
      </c>
      <c r="I248" s="221"/>
      <c r="J248" s="222">
        <f>ROUND(I248*H248,2)</f>
        <v>0</v>
      </c>
      <c r="K248" s="218" t="s">
        <v>171</v>
      </c>
      <c r="L248" s="46"/>
      <c r="M248" s="223" t="s">
        <v>19</v>
      </c>
      <c r="N248" s="224" t="s">
        <v>48</v>
      </c>
      <c r="O248" s="86"/>
      <c r="P248" s="225">
        <f>O248*H248</f>
        <v>0</v>
      </c>
      <c r="Q248" s="225">
        <v>0.00046999999999999999</v>
      </c>
      <c r="R248" s="225">
        <f>Q248*H248</f>
        <v>0.00046999999999999999</v>
      </c>
      <c r="S248" s="225">
        <v>0</v>
      </c>
      <c r="T248" s="22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7" t="s">
        <v>311</v>
      </c>
      <c r="AT248" s="227" t="s">
        <v>167</v>
      </c>
      <c r="AU248" s="227" t="s">
        <v>88</v>
      </c>
      <c r="AY248" s="19" t="s">
        <v>164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9" t="s">
        <v>88</v>
      </c>
      <c r="BK248" s="228">
        <f>ROUND(I248*H248,2)</f>
        <v>0</v>
      </c>
      <c r="BL248" s="19" t="s">
        <v>311</v>
      </c>
      <c r="BM248" s="227" t="s">
        <v>2083</v>
      </c>
    </row>
    <row r="249" s="2" customFormat="1">
      <c r="A249" s="40"/>
      <c r="B249" s="41"/>
      <c r="C249" s="42"/>
      <c r="D249" s="229" t="s">
        <v>174</v>
      </c>
      <c r="E249" s="42"/>
      <c r="F249" s="230" t="s">
        <v>1175</v>
      </c>
      <c r="G249" s="42"/>
      <c r="H249" s="42"/>
      <c r="I249" s="231"/>
      <c r="J249" s="42"/>
      <c r="K249" s="42"/>
      <c r="L249" s="46"/>
      <c r="M249" s="232"/>
      <c r="N249" s="23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174</v>
      </c>
      <c r="AU249" s="19" t="s">
        <v>88</v>
      </c>
    </row>
    <row r="250" s="2" customFormat="1" ht="33" customHeight="1">
      <c r="A250" s="40"/>
      <c r="B250" s="41"/>
      <c r="C250" s="216" t="s">
        <v>631</v>
      </c>
      <c r="D250" s="216" t="s">
        <v>167</v>
      </c>
      <c r="E250" s="217" t="s">
        <v>1176</v>
      </c>
      <c r="F250" s="218" t="s">
        <v>1177</v>
      </c>
      <c r="G250" s="219" t="s">
        <v>246</v>
      </c>
      <c r="H250" s="220">
        <v>1</v>
      </c>
      <c r="I250" s="221"/>
      <c r="J250" s="222">
        <f>ROUND(I250*H250,2)</f>
        <v>0</v>
      </c>
      <c r="K250" s="218" t="s">
        <v>171</v>
      </c>
      <c r="L250" s="46"/>
      <c r="M250" s="223" t="s">
        <v>19</v>
      </c>
      <c r="N250" s="224" t="s">
        <v>48</v>
      </c>
      <c r="O250" s="86"/>
      <c r="P250" s="225">
        <f>O250*H250</f>
        <v>0</v>
      </c>
      <c r="Q250" s="225">
        <v>0.00016000000000000001</v>
      </c>
      <c r="R250" s="225">
        <f>Q250*H250</f>
        <v>0.00016000000000000001</v>
      </c>
      <c r="S250" s="225">
        <v>0</v>
      </c>
      <c r="T250" s="22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7" t="s">
        <v>311</v>
      </c>
      <c r="AT250" s="227" t="s">
        <v>167</v>
      </c>
      <c r="AU250" s="227" t="s">
        <v>88</v>
      </c>
      <c r="AY250" s="19" t="s">
        <v>164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9" t="s">
        <v>88</v>
      </c>
      <c r="BK250" s="228">
        <f>ROUND(I250*H250,2)</f>
        <v>0</v>
      </c>
      <c r="BL250" s="19" t="s">
        <v>311</v>
      </c>
      <c r="BM250" s="227" t="s">
        <v>2084</v>
      </c>
    </row>
    <row r="251" s="2" customFormat="1">
      <c r="A251" s="40"/>
      <c r="B251" s="41"/>
      <c r="C251" s="42"/>
      <c r="D251" s="229" t="s">
        <v>174</v>
      </c>
      <c r="E251" s="42"/>
      <c r="F251" s="230" t="s">
        <v>1179</v>
      </c>
      <c r="G251" s="42"/>
      <c r="H251" s="42"/>
      <c r="I251" s="231"/>
      <c r="J251" s="42"/>
      <c r="K251" s="42"/>
      <c r="L251" s="46"/>
      <c r="M251" s="232"/>
      <c r="N251" s="23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174</v>
      </c>
      <c r="AU251" s="19" t="s">
        <v>88</v>
      </c>
    </row>
    <row r="252" s="2" customFormat="1" ht="24.15" customHeight="1">
      <c r="A252" s="40"/>
      <c r="B252" s="41"/>
      <c r="C252" s="278" t="s">
        <v>636</v>
      </c>
      <c r="D252" s="278" t="s">
        <v>250</v>
      </c>
      <c r="E252" s="279" t="s">
        <v>1180</v>
      </c>
      <c r="F252" s="280" t="s">
        <v>1181</v>
      </c>
      <c r="G252" s="281" t="s">
        <v>246</v>
      </c>
      <c r="H252" s="282">
        <v>1</v>
      </c>
      <c r="I252" s="283"/>
      <c r="J252" s="284">
        <f>ROUND(I252*H252,2)</f>
        <v>0</v>
      </c>
      <c r="K252" s="280" t="s">
        <v>171</v>
      </c>
      <c r="L252" s="285"/>
      <c r="M252" s="286" t="s">
        <v>19</v>
      </c>
      <c r="N252" s="287" t="s">
        <v>48</v>
      </c>
      <c r="O252" s="86"/>
      <c r="P252" s="225">
        <f>O252*H252</f>
        <v>0</v>
      </c>
      <c r="Q252" s="225">
        <v>0.00050000000000000001</v>
      </c>
      <c r="R252" s="225">
        <f>Q252*H252</f>
        <v>0.00050000000000000001</v>
      </c>
      <c r="S252" s="225">
        <v>0</v>
      </c>
      <c r="T252" s="22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7" t="s">
        <v>397</v>
      </c>
      <c r="AT252" s="227" t="s">
        <v>250</v>
      </c>
      <c r="AU252" s="227" t="s">
        <v>88</v>
      </c>
      <c r="AY252" s="19" t="s">
        <v>164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9" t="s">
        <v>88</v>
      </c>
      <c r="BK252" s="228">
        <f>ROUND(I252*H252,2)</f>
        <v>0</v>
      </c>
      <c r="BL252" s="19" t="s">
        <v>311</v>
      </c>
      <c r="BM252" s="227" t="s">
        <v>2085</v>
      </c>
    </row>
    <row r="253" s="2" customFormat="1">
      <c r="A253" s="40"/>
      <c r="B253" s="41"/>
      <c r="C253" s="42"/>
      <c r="D253" s="229" t="s">
        <v>174</v>
      </c>
      <c r="E253" s="42"/>
      <c r="F253" s="230" t="s">
        <v>1183</v>
      </c>
      <c r="G253" s="42"/>
      <c r="H253" s="42"/>
      <c r="I253" s="231"/>
      <c r="J253" s="42"/>
      <c r="K253" s="42"/>
      <c r="L253" s="46"/>
      <c r="M253" s="232"/>
      <c r="N253" s="23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174</v>
      </c>
      <c r="AU253" s="19" t="s">
        <v>88</v>
      </c>
    </row>
    <row r="254" s="2" customFormat="1" ht="16.5" customHeight="1">
      <c r="A254" s="40"/>
      <c r="B254" s="41"/>
      <c r="C254" s="216" t="s">
        <v>643</v>
      </c>
      <c r="D254" s="216" t="s">
        <v>167</v>
      </c>
      <c r="E254" s="217" t="s">
        <v>1184</v>
      </c>
      <c r="F254" s="218" t="s">
        <v>1185</v>
      </c>
      <c r="G254" s="219" t="s">
        <v>246</v>
      </c>
      <c r="H254" s="220">
        <v>1</v>
      </c>
      <c r="I254" s="221"/>
      <c r="J254" s="222">
        <f>ROUND(I254*H254,2)</f>
        <v>0</v>
      </c>
      <c r="K254" s="218" t="s">
        <v>171</v>
      </c>
      <c r="L254" s="46"/>
      <c r="M254" s="223" t="s">
        <v>19</v>
      </c>
      <c r="N254" s="224" t="s">
        <v>48</v>
      </c>
      <c r="O254" s="86"/>
      <c r="P254" s="225">
        <f>O254*H254</f>
        <v>0</v>
      </c>
      <c r="Q254" s="225">
        <v>0.00031</v>
      </c>
      <c r="R254" s="225">
        <f>Q254*H254</f>
        <v>0.00031</v>
      </c>
      <c r="S254" s="225">
        <v>0</v>
      </c>
      <c r="T254" s="22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7" t="s">
        <v>311</v>
      </c>
      <c r="AT254" s="227" t="s">
        <v>167</v>
      </c>
      <c r="AU254" s="227" t="s">
        <v>88</v>
      </c>
      <c r="AY254" s="19" t="s">
        <v>164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9" t="s">
        <v>88</v>
      </c>
      <c r="BK254" s="228">
        <f>ROUND(I254*H254,2)</f>
        <v>0</v>
      </c>
      <c r="BL254" s="19" t="s">
        <v>311</v>
      </c>
      <c r="BM254" s="227" t="s">
        <v>2086</v>
      </c>
    </row>
    <row r="255" s="2" customFormat="1">
      <c r="A255" s="40"/>
      <c r="B255" s="41"/>
      <c r="C255" s="42"/>
      <c r="D255" s="229" t="s">
        <v>174</v>
      </c>
      <c r="E255" s="42"/>
      <c r="F255" s="230" t="s">
        <v>1187</v>
      </c>
      <c r="G255" s="42"/>
      <c r="H255" s="42"/>
      <c r="I255" s="231"/>
      <c r="J255" s="42"/>
      <c r="K255" s="42"/>
      <c r="L255" s="46"/>
      <c r="M255" s="232"/>
      <c r="N255" s="23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174</v>
      </c>
      <c r="AU255" s="19" t="s">
        <v>88</v>
      </c>
    </row>
    <row r="256" s="2" customFormat="1" ht="49.05" customHeight="1">
      <c r="A256" s="40"/>
      <c r="B256" s="41"/>
      <c r="C256" s="216" t="s">
        <v>648</v>
      </c>
      <c r="D256" s="216" t="s">
        <v>167</v>
      </c>
      <c r="E256" s="217" t="s">
        <v>1188</v>
      </c>
      <c r="F256" s="218" t="s">
        <v>1189</v>
      </c>
      <c r="G256" s="219" t="s">
        <v>349</v>
      </c>
      <c r="H256" s="220">
        <v>0.19</v>
      </c>
      <c r="I256" s="221"/>
      <c r="J256" s="222">
        <f>ROUND(I256*H256,2)</f>
        <v>0</v>
      </c>
      <c r="K256" s="218" t="s">
        <v>171</v>
      </c>
      <c r="L256" s="46"/>
      <c r="M256" s="223" t="s">
        <v>19</v>
      </c>
      <c r="N256" s="224" t="s">
        <v>48</v>
      </c>
      <c r="O256" s="86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7" t="s">
        <v>311</v>
      </c>
      <c r="AT256" s="227" t="s">
        <v>167</v>
      </c>
      <c r="AU256" s="227" t="s">
        <v>88</v>
      </c>
      <c r="AY256" s="19" t="s">
        <v>164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9" t="s">
        <v>88</v>
      </c>
      <c r="BK256" s="228">
        <f>ROUND(I256*H256,2)</f>
        <v>0</v>
      </c>
      <c r="BL256" s="19" t="s">
        <v>311</v>
      </c>
      <c r="BM256" s="227" t="s">
        <v>2087</v>
      </c>
    </row>
    <row r="257" s="2" customFormat="1">
      <c r="A257" s="40"/>
      <c r="B257" s="41"/>
      <c r="C257" s="42"/>
      <c r="D257" s="229" t="s">
        <v>174</v>
      </c>
      <c r="E257" s="42"/>
      <c r="F257" s="230" t="s">
        <v>1191</v>
      </c>
      <c r="G257" s="42"/>
      <c r="H257" s="42"/>
      <c r="I257" s="231"/>
      <c r="J257" s="42"/>
      <c r="K257" s="42"/>
      <c r="L257" s="46"/>
      <c r="M257" s="232"/>
      <c r="N257" s="23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174</v>
      </c>
      <c r="AU257" s="19" t="s">
        <v>88</v>
      </c>
    </row>
    <row r="258" s="2" customFormat="1" ht="49.05" customHeight="1">
      <c r="A258" s="40"/>
      <c r="B258" s="41"/>
      <c r="C258" s="216" t="s">
        <v>653</v>
      </c>
      <c r="D258" s="216" t="s">
        <v>167</v>
      </c>
      <c r="E258" s="217" t="s">
        <v>1192</v>
      </c>
      <c r="F258" s="218" t="s">
        <v>1193</v>
      </c>
      <c r="G258" s="219" t="s">
        <v>349</v>
      </c>
      <c r="H258" s="220">
        <v>0.188</v>
      </c>
      <c r="I258" s="221"/>
      <c r="J258" s="222">
        <f>ROUND(I258*H258,2)</f>
        <v>0</v>
      </c>
      <c r="K258" s="218" t="s">
        <v>171</v>
      </c>
      <c r="L258" s="46"/>
      <c r="M258" s="223" t="s">
        <v>19</v>
      </c>
      <c r="N258" s="224" t="s">
        <v>48</v>
      </c>
      <c r="O258" s="86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7" t="s">
        <v>311</v>
      </c>
      <c r="AT258" s="227" t="s">
        <v>167</v>
      </c>
      <c r="AU258" s="227" t="s">
        <v>88</v>
      </c>
      <c r="AY258" s="19" t="s">
        <v>164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9" t="s">
        <v>88</v>
      </c>
      <c r="BK258" s="228">
        <f>ROUND(I258*H258,2)</f>
        <v>0</v>
      </c>
      <c r="BL258" s="19" t="s">
        <v>311</v>
      </c>
      <c r="BM258" s="227" t="s">
        <v>2088</v>
      </c>
    </row>
    <row r="259" s="2" customFormat="1">
      <c r="A259" s="40"/>
      <c r="B259" s="41"/>
      <c r="C259" s="42"/>
      <c r="D259" s="229" t="s">
        <v>174</v>
      </c>
      <c r="E259" s="42"/>
      <c r="F259" s="230" t="s">
        <v>1195</v>
      </c>
      <c r="G259" s="42"/>
      <c r="H259" s="42"/>
      <c r="I259" s="231"/>
      <c r="J259" s="42"/>
      <c r="K259" s="42"/>
      <c r="L259" s="46"/>
      <c r="M259" s="232"/>
      <c r="N259" s="23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174</v>
      </c>
      <c r="AU259" s="19" t="s">
        <v>88</v>
      </c>
    </row>
    <row r="260" s="12" customFormat="1" ht="22.8" customHeight="1">
      <c r="A260" s="12"/>
      <c r="B260" s="200"/>
      <c r="C260" s="201"/>
      <c r="D260" s="202" t="s">
        <v>75</v>
      </c>
      <c r="E260" s="214" t="s">
        <v>1196</v>
      </c>
      <c r="F260" s="214" t="s">
        <v>1197</v>
      </c>
      <c r="G260" s="201"/>
      <c r="H260" s="201"/>
      <c r="I260" s="204"/>
      <c r="J260" s="215">
        <f>BK260</f>
        <v>0</v>
      </c>
      <c r="K260" s="201"/>
      <c r="L260" s="206"/>
      <c r="M260" s="207"/>
      <c r="N260" s="208"/>
      <c r="O260" s="208"/>
      <c r="P260" s="209">
        <f>SUM(P261:P266)</f>
        <v>0</v>
      </c>
      <c r="Q260" s="208"/>
      <c r="R260" s="209">
        <f>SUM(R261:R266)</f>
        <v>0.0091999999999999998</v>
      </c>
      <c r="S260" s="208"/>
      <c r="T260" s="210">
        <f>SUM(T261:T266)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1" t="s">
        <v>88</v>
      </c>
      <c r="AT260" s="212" t="s">
        <v>75</v>
      </c>
      <c r="AU260" s="212" t="s">
        <v>83</v>
      </c>
      <c r="AY260" s="211" t="s">
        <v>164</v>
      </c>
      <c r="BK260" s="213">
        <f>SUM(BK261:BK266)</f>
        <v>0</v>
      </c>
    </row>
    <row r="261" s="2" customFormat="1" ht="37.8" customHeight="1">
      <c r="A261" s="40"/>
      <c r="B261" s="41"/>
      <c r="C261" s="216" t="s">
        <v>658</v>
      </c>
      <c r="D261" s="216" t="s">
        <v>167</v>
      </c>
      <c r="E261" s="217" t="s">
        <v>1198</v>
      </c>
      <c r="F261" s="218" t="s">
        <v>1199</v>
      </c>
      <c r="G261" s="219" t="s">
        <v>1006</v>
      </c>
      <c r="H261" s="220">
        <v>1</v>
      </c>
      <c r="I261" s="221"/>
      <c r="J261" s="222">
        <f>ROUND(I261*H261,2)</f>
        <v>0</v>
      </c>
      <c r="K261" s="218" t="s">
        <v>171</v>
      </c>
      <c r="L261" s="46"/>
      <c r="M261" s="223" t="s">
        <v>19</v>
      </c>
      <c r="N261" s="224" t="s">
        <v>48</v>
      </c>
      <c r="O261" s="86"/>
      <c r="P261" s="225">
        <f>O261*H261</f>
        <v>0</v>
      </c>
      <c r="Q261" s="225">
        <v>0.0091999999999999998</v>
      </c>
      <c r="R261" s="225">
        <f>Q261*H261</f>
        <v>0.0091999999999999998</v>
      </c>
      <c r="S261" s="225">
        <v>0</v>
      </c>
      <c r="T261" s="22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7" t="s">
        <v>311</v>
      </c>
      <c r="AT261" s="227" t="s">
        <v>167</v>
      </c>
      <c r="AU261" s="227" t="s">
        <v>88</v>
      </c>
      <c r="AY261" s="19" t="s">
        <v>164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9" t="s">
        <v>88</v>
      </c>
      <c r="BK261" s="228">
        <f>ROUND(I261*H261,2)</f>
        <v>0</v>
      </c>
      <c r="BL261" s="19" t="s">
        <v>311</v>
      </c>
      <c r="BM261" s="227" t="s">
        <v>2089</v>
      </c>
    </row>
    <row r="262" s="2" customFormat="1">
      <c r="A262" s="40"/>
      <c r="B262" s="41"/>
      <c r="C262" s="42"/>
      <c r="D262" s="229" t="s">
        <v>174</v>
      </c>
      <c r="E262" s="42"/>
      <c r="F262" s="230" t="s">
        <v>1201</v>
      </c>
      <c r="G262" s="42"/>
      <c r="H262" s="42"/>
      <c r="I262" s="231"/>
      <c r="J262" s="42"/>
      <c r="K262" s="42"/>
      <c r="L262" s="46"/>
      <c r="M262" s="232"/>
      <c r="N262" s="23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174</v>
      </c>
      <c r="AU262" s="19" t="s">
        <v>88</v>
      </c>
    </row>
    <row r="263" s="2" customFormat="1" ht="49.05" customHeight="1">
      <c r="A263" s="40"/>
      <c r="B263" s="41"/>
      <c r="C263" s="216" t="s">
        <v>665</v>
      </c>
      <c r="D263" s="216" t="s">
        <v>167</v>
      </c>
      <c r="E263" s="217" t="s">
        <v>1202</v>
      </c>
      <c r="F263" s="218" t="s">
        <v>1203</v>
      </c>
      <c r="G263" s="219" t="s">
        <v>349</v>
      </c>
      <c r="H263" s="220">
        <v>0.0089999999999999993</v>
      </c>
      <c r="I263" s="221"/>
      <c r="J263" s="222">
        <f>ROUND(I263*H263,2)</f>
        <v>0</v>
      </c>
      <c r="K263" s="218" t="s">
        <v>171</v>
      </c>
      <c r="L263" s="46"/>
      <c r="M263" s="223" t="s">
        <v>19</v>
      </c>
      <c r="N263" s="224" t="s">
        <v>48</v>
      </c>
      <c r="O263" s="86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7" t="s">
        <v>311</v>
      </c>
      <c r="AT263" s="227" t="s">
        <v>167</v>
      </c>
      <c r="AU263" s="227" t="s">
        <v>88</v>
      </c>
      <c r="AY263" s="19" t="s">
        <v>164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9" t="s">
        <v>88</v>
      </c>
      <c r="BK263" s="228">
        <f>ROUND(I263*H263,2)</f>
        <v>0</v>
      </c>
      <c r="BL263" s="19" t="s">
        <v>311</v>
      </c>
      <c r="BM263" s="227" t="s">
        <v>2090</v>
      </c>
    </row>
    <row r="264" s="2" customFormat="1">
      <c r="A264" s="40"/>
      <c r="B264" s="41"/>
      <c r="C264" s="42"/>
      <c r="D264" s="229" t="s">
        <v>174</v>
      </c>
      <c r="E264" s="42"/>
      <c r="F264" s="230" t="s">
        <v>1205</v>
      </c>
      <c r="G264" s="42"/>
      <c r="H264" s="42"/>
      <c r="I264" s="231"/>
      <c r="J264" s="42"/>
      <c r="K264" s="42"/>
      <c r="L264" s="46"/>
      <c r="M264" s="232"/>
      <c r="N264" s="23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174</v>
      </c>
      <c r="AU264" s="19" t="s">
        <v>88</v>
      </c>
    </row>
    <row r="265" s="2" customFormat="1" ht="49.05" customHeight="1">
      <c r="A265" s="40"/>
      <c r="B265" s="41"/>
      <c r="C265" s="216" t="s">
        <v>670</v>
      </c>
      <c r="D265" s="216" t="s">
        <v>167</v>
      </c>
      <c r="E265" s="217" t="s">
        <v>1206</v>
      </c>
      <c r="F265" s="218" t="s">
        <v>1207</v>
      </c>
      <c r="G265" s="219" t="s">
        <v>349</v>
      </c>
      <c r="H265" s="220">
        <v>0.0089999999999999993</v>
      </c>
      <c r="I265" s="221"/>
      <c r="J265" s="222">
        <f>ROUND(I265*H265,2)</f>
        <v>0</v>
      </c>
      <c r="K265" s="218" t="s">
        <v>171</v>
      </c>
      <c r="L265" s="46"/>
      <c r="M265" s="223" t="s">
        <v>19</v>
      </c>
      <c r="N265" s="224" t="s">
        <v>48</v>
      </c>
      <c r="O265" s="86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7" t="s">
        <v>311</v>
      </c>
      <c r="AT265" s="227" t="s">
        <v>167</v>
      </c>
      <c r="AU265" s="227" t="s">
        <v>88</v>
      </c>
      <c r="AY265" s="19" t="s">
        <v>164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9" t="s">
        <v>88</v>
      </c>
      <c r="BK265" s="228">
        <f>ROUND(I265*H265,2)</f>
        <v>0</v>
      </c>
      <c r="BL265" s="19" t="s">
        <v>311</v>
      </c>
      <c r="BM265" s="227" t="s">
        <v>2091</v>
      </c>
    </row>
    <row r="266" s="2" customFormat="1">
      <c r="A266" s="40"/>
      <c r="B266" s="41"/>
      <c r="C266" s="42"/>
      <c r="D266" s="229" t="s">
        <v>174</v>
      </c>
      <c r="E266" s="42"/>
      <c r="F266" s="230" t="s">
        <v>1209</v>
      </c>
      <c r="G266" s="42"/>
      <c r="H266" s="42"/>
      <c r="I266" s="231"/>
      <c r="J266" s="42"/>
      <c r="K266" s="42"/>
      <c r="L266" s="46"/>
      <c r="M266" s="232"/>
      <c r="N266" s="23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174</v>
      </c>
      <c r="AU266" s="19" t="s">
        <v>88</v>
      </c>
    </row>
    <row r="267" s="12" customFormat="1" ht="25.92" customHeight="1">
      <c r="A267" s="12"/>
      <c r="B267" s="200"/>
      <c r="C267" s="201"/>
      <c r="D267" s="202" t="s">
        <v>75</v>
      </c>
      <c r="E267" s="203" t="s">
        <v>1210</v>
      </c>
      <c r="F267" s="203" t="s">
        <v>1211</v>
      </c>
      <c r="G267" s="201"/>
      <c r="H267" s="201"/>
      <c r="I267" s="204"/>
      <c r="J267" s="205">
        <f>BK267</f>
        <v>0</v>
      </c>
      <c r="K267" s="201"/>
      <c r="L267" s="206"/>
      <c r="M267" s="207"/>
      <c r="N267" s="208"/>
      <c r="O267" s="208"/>
      <c r="P267" s="209">
        <f>SUM(P268:P269)</f>
        <v>0</v>
      </c>
      <c r="Q267" s="208"/>
      <c r="R267" s="209">
        <f>SUM(R268:R269)</f>
        <v>0</v>
      </c>
      <c r="S267" s="208"/>
      <c r="T267" s="210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1" t="s">
        <v>172</v>
      </c>
      <c r="AT267" s="212" t="s">
        <v>75</v>
      </c>
      <c r="AU267" s="212" t="s">
        <v>76</v>
      </c>
      <c r="AY267" s="211" t="s">
        <v>164</v>
      </c>
      <c r="BK267" s="213">
        <f>SUM(BK268:BK269)</f>
        <v>0</v>
      </c>
    </row>
    <row r="268" s="2" customFormat="1" ht="33" customHeight="1">
      <c r="A268" s="40"/>
      <c r="B268" s="41"/>
      <c r="C268" s="216" t="s">
        <v>675</v>
      </c>
      <c r="D268" s="216" t="s">
        <v>167</v>
      </c>
      <c r="E268" s="217" t="s">
        <v>1212</v>
      </c>
      <c r="F268" s="218" t="s">
        <v>1213</v>
      </c>
      <c r="G268" s="219" t="s">
        <v>1214</v>
      </c>
      <c r="H268" s="220">
        <v>16</v>
      </c>
      <c r="I268" s="221"/>
      <c r="J268" s="222">
        <f>ROUND(I268*H268,2)</f>
        <v>0</v>
      </c>
      <c r="K268" s="218" t="s">
        <v>171</v>
      </c>
      <c r="L268" s="46"/>
      <c r="M268" s="223" t="s">
        <v>19</v>
      </c>
      <c r="N268" s="224" t="s">
        <v>48</v>
      </c>
      <c r="O268" s="86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7" t="s">
        <v>1215</v>
      </c>
      <c r="AT268" s="227" t="s">
        <v>167</v>
      </c>
      <c r="AU268" s="227" t="s">
        <v>83</v>
      </c>
      <c r="AY268" s="19" t="s">
        <v>164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9" t="s">
        <v>88</v>
      </c>
      <c r="BK268" s="228">
        <f>ROUND(I268*H268,2)</f>
        <v>0</v>
      </c>
      <c r="BL268" s="19" t="s">
        <v>1215</v>
      </c>
      <c r="BM268" s="227" t="s">
        <v>2092</v>
      </c>
    </row>
    <row r="269" s="2" customFormat="1">
      <c r="A269" s="40"/>
      <c r="B269" s="41"/>
      <c r="C269" s="42"/>
      <c r="D269" s="229" t="s">
        <v>174</v>
      </c>
      <c r="E269" s="42"/>
      <c r="F269" s="230" t="s">
        <v>1217</v>
      </c>
      <c r="G269" s="42"/>
      <c r="H269" s="42"/>
      <c r="I269" s="231"/>
      <c r="J269" s="42"/>
      <c r="K269" s="42"/>
      <c r="L269" s="46"/>
      <c r="M269" s="293"/>
      <c r="N269" s="294"/>
      <c r="O269" s="290"/>
      <c r="P269" s="290"/>
      <c r="Q269" s="290"/>
      <c r="R269" s="290"/>
      <c r="S269" s="290"/>
      <c r="T269" s="295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174</v>
      </c>
      <c r="AU269" s="19" t="s">
        <v>83</v>
      </c>
    </row>
    <row r="270" s="2" customFormat="1" ht="6.96" customHeight="1">
      <c r="A270" s="40"/>
      <c r="B270" s="61"/>
      <c r="C270" s="62"/>
      <c r="D270" s="62"/>
      <c r="E270" s="62"/>
      <c r="F270" s="62"/>
      <c r="G270" s="62"/>
      <c r="H270" s="62"/>
      <c r="I270" s="62"/>
      <c r="J270" s="62"/>
      <c r="K270" s="62"/>
      <c r="L270" s="46"/>
      <c r="M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</row>
  </sheetData>
  <sheetProtection sheet="1" autoFilter="0" formatColumns="0" formatRows="0" objects="1" scenarios="1" spinCount="100000" saltValue="TIaTE5RMtb6HSibl3eSRR773PaVP/n5WBUC2mSKoJGgUm9GgcgG2oco/My1SQuRqkAdtZrba7qFYuWf6wVTJHA==" hashValue="6ccpDgOXjJPgzuOPdmFOF3C336UjNc+Cy0iELoVIakkxbko2ipX3qdHWdi5qWFvHf0TBeAQABrtu5nSwNOl/RQ==" algorithmName="SHA-512" password="CC35"/>
  <autoFilter ref="C101:K26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8:H88"/>
    <mergeCell ref="E92:H92"/>
    <mergeCell ref="E90:H90"/>
    <mergeCell ref="E94:H94"/>
    <mergeCell ref="L2:V2"/>
  </mergeCells>
  <hyperlinks>
    <hyperlink ref="F106" r:id="rId1" display="https://podminky.urs.cz/item/CS_URS_2021_02/612135101"/>
    <hyperlink ref="F109" r:id="rId2" display="https://podminky.urs.cz/item/CS_URS_2021_02/974031153"/>
    <hyperlink ref="F112" r:id="rId3" display="https://podminky.urs.cz/item/CS_URS_2021_02/997013213"/>
    <hyperlink ref="F114" r:id="rId4" display="https://podminky.urs.cz/item/CS_URS_2021_02/997013501"/>
    <hyperlink ref="F116" r:id="rId5" display="https://podminky.urs.cz/item/CS_URS_2021_02/997013509"/>
    <hyperlink ref="F119" r:id="rId6" display="https://podminky.urs.cz/item/CS_URS_2021_02/997013631"/>
    <hyperlink ref="F122" r:id="rId7" display="https://podminky.urs.cz/item/CS_URS_2021_02/998017002"/>
    <hyperlink ref="F126" r:id="rId8" display="https://podminky.urs.cz/item/CS_URS_2021_02/721174042"/>
    <hyperlink ref="F128" r:id="rId9" display="https://podminky.urs.cz/item/CS_URS_2021_02/721174043"/>
    <hyperlink ref="F130" r:id="rId10" display="https://podminky.urs.cz/item/CS_URS_2021_02/721174044"/>
    <hyperlink ref="F132" r:id="rId11" display="https://podminky.urs.cz/item/CS_URS_2021_02/721174045"/>
    <hyperlink ref="F134" r:id="rId12" display="https://podminky.urs.cz/item/CS_URS_2021_02/721194104"/>
    <hyperlink ref="F136" r:id="rId13" display="https://podminky.urs.cz/item/CS_URS_2021_02/721194105"/>
    <hyperlink ref="F138" r:id="rId14" display="https://podminky.urs.cz/item/CS_URS_2021_02/721194109"/>
    <hyperlink ref="F140" r:id="rId15" display="https://podminky.urs.cz/item/CS_URS_2021_02/28615571"/>
    <hyperlink ref="F142" r:id="rId16" display="https://podminky.urs.cz/item/CS_URS_2021_02/28615572"/>
    <hyperlink ref="F145" r:id="rId17" display="https://podminky.urs.cz/item/CS_URS_2021_02/721290111"/>
    <hyperlink ref="F147" r:id="rId18" display="https://podminky.urs.cz/item/CS_URS_2021_02/998721102"/>
    <hyperlink ref="F149" r:id="rId19" display="https://podminky.urs.cz/item/CS_URS_2021_02/998721181"/>
    <hyperlink ref="F153" r:id="rId20" display="https://podminky.urs.cz/item/CS_URS_2021_02/722130801"/>
    <hyperlink ref="F155" r:id="rId21" display="https://podminky.urs.cz/item/CS_URS_2021_02/722174021"/>
    <hyperlink ref="F157" r:id="rId22" display="https://podminky.urs.cz/item/CS_URS_2021_02/722174022"/>
    <hyperlink ref="F159" r:id="rId23" display="https://podminky.urs.cz/item/CS_URS_2021_02/722174023"/>
    <hyperlink ref="F161" r:id="rId24" display="https://podminky.urs.cz/item/CS_URS_2021_02/722181231"/>
    <hyperlink ref="F166" r:id="rId25" display="https://podminky.urs.cz/item/CS_URS_2021_02/722181232"/>
    <hyperlink ref="F169" r:id="rId26" display="https://podminky.urs.cz/item/CS_URS_2021_02/722190401"/>
    <hyperlink ref="F171" r:id="rId27" display="https://podminky.urs.cz/item/CS_URS_2021_02/55190005"/>
    <hyperlink ref="F173" r:id="rId28" display="https://podminky.urs.cz/item/CS_URS_2021_02/722220151"/>
    <hyperlink ref="F175" r:id="rId29" display="https://podminky.urs.cz/item/CS_URS_2021_02/722220161"/>
    <hyperlink ref="F178" r:id="rId30" display="https://podminky.urs.cz/item/CS_URS_2021_02/722232011"/>
    <hyperlink ref="F180" r:id="rId31" display="https://podminky.urs.cz/item/CS_URS_2021_02/722232012"/>
    <hyperlink ref="F183" r:id="rId32" display="https://podminky.urs.cz/item/CS_URS_2021_02/722239102"/>
    <hyperlink ref="F185" r:id="rId33" display="https://podminky.urs.cz/item/CS_URS_2021_02/722262211"/>
    <hyperlink ref="F187" r:id="rId34" display="https://podminky.urs.cz/item/CS_URS_2021_02/722290226"/>
    <hyperlink ref="F189" r:id="rId35" display="https://podminky.urs.cz/item/CS_URS_2021_02/722290822"/>
    <hyperlink ref="F191" r:id="rId36" display="https://podminky.urs.cz/item/CS_URS_2021_02/998722102"/>
    <hyperlink ref="F193" r:id="rId37" display="https://podminky.urs.cz/item/CS_URS_2021_02/998722181"/>
    <hyperlink ref="F196" r:id="rId38" display="https://podminky.urs.cz/item/CS_URS_2021_02/721226512"/>
    <hyperlink ref="F198" r:id="rId39" display="https://podminky.urs.cz/item/CS_URS_2021_02/725110814"/>
    <hyperlink ref="F200" r:id="rId40" display="https://podminky.urs.cz/item/CS_URS_2021_02/725119125"/>
    <hyperlink ref="F202" r:id="rId41" display="https://podminky.urs.cz/item/CS_URS_2021_02/64236091"/>
    <hyperlink ref="F204" r:id="rId42" display="https://podminky.urs.cz/item/CS_URS_2021_02/725210821"/>
    <hyperlink ref="F206" r:id="rId43" display="https://podminky.urs.cz/item/CS_URS_2021_02/725219102"/>
    <hyperlink ref="F208" r:id="rId44" display="https://podminky.urs.cz/item/CS_URS_2021_02/64211005"/>
    <hyperlink ref="F210" r:id="rId45" display="https://podminky.urs.cz/item/CS_URS_2021_02/725219102"/>
    <hyperlink ref="F212" r:id="rId46" display="https://podminky.urs.cz/item/CS_URS_2021_02/64221042"/>
    <hyperlink ref="F214" r:id="rId47" display="https://podminky.urs.cz/item/CS_URS_2021_02/725243902"/>
    <hyperlink ref="F216" r:id="rId48" display="https://podminky.urs.cz/item/CS_URS_2021_02/55484431"/>
    <hyperlink ref="F218" r:id="rId49" display="https://podminky.urs.cz/item/CS_URS_2021_02/64293851"/>
    <hyperlink ref="F220" r:id="rId50" display="https://podminky.urs.cz/item/CS_URS_2021_02/725310821"/>
    <hyperlink ref="F222" r:id="rId51" display="https://podminky.urs.cz/item/CS_URS_2021_02/725524800"/>
    <hyperlink ref="F224" r:id="rId52" display="https://podminky.urs.cz/item/CS_URS_2021_02/725530823"/>
    <hyperlink ref="F226" r:id="rId53" display="https://podminky.urs.cz/item/CS_URS_2021_02/725539206"/>
    <hyperlink ref="F228" r:id="rId54" display="https://podminky.urs.cz/item/CS_URS_2021_02/48438693"/>
    <hyperlink ref="F230" r:id="rId55" display="https://podminky.urs.cz/item/CS_URS_2021_02/725590812"/>
    <hyperlink ref="F233" r:id="rId56" display="https://podminky.urs.cz/item/CS_URS_2021_02/725820801"/>
    <hyperlink ref="F235" r:id="rId57" display="https://podminky.urs.cz/item/CS_URS_2021_02/725821321"/>
    <hyperlink ref="F237" r:id="rId58" display="https://podminky.urs.cz/item/CS_URS_2021_02/725829131"/>
    <hyperlink ref="F239" r:id="rId59" display="https://podminky.urs.cz/item/CS_URS_2021_02/55144047"/>
    <hyperlink ref="F241" r:id="rId60" display="https://podminky.urs.cz/item/CS_URS_2021_02/725840860"/>
    <hyperlink ref="F243" r:id="rId61" display="https://podminky.urs.cz/item/CS_URS_2021_02/725841332"/>
    <hyperlink ref="F245" r:id="rId62" display="https://podminky.urs.cz/item/CS_URS_2021_02/725860811"/>
    <hyperlink ref="F247" r:id="rId63" display="https://podminky.urs.cz/item/CS_URS_2021_02/725861102"/>
    <hyperlink ref="F249" r:id="rId64" display="https://podminky.urs.cz/item/CS_URS_2021_02/725865312"/>
    <hyperlink ref="F251" r:id="rId65" display="https://podminky.urs.cz/item/CS_URS_2021_02/725869203"/>
    <hyperlink ref="F253" r:id="rId66" display="https://podminky.urs.cz/item/CS_URS_2021_02/55161101"/>
    <hyperlink ref="F255" r:id="rId67" display="https://podminky.urs.cz/item/CS_URS_2021_02/725980123"/>
    <hyperlink ref="F257" r:id="rId68" display="https://podminky.urs.cz/item/CS_URS_2021_02/998725102"/>
    <hyperlink ref="F259" r:id="rId69" display="https://podminky.urs.cz/item/CS_URS_2021_02/998725181"/>
    <hyperlink ref="F262" r:id="rId70" display="https://podminky.urs.cz/item/CS_URS_2021_02/726111031"/>
    <hyperlink ref="F264" r:id="rId71" display="https://podminky.urs.cz/item/CS_URS_2021_02/998726112"/>
    <hyperlink ref="F266" r:id="rId72" display="https://podminky.urs.cz/item/CS_URS_2021_02/998726181"/>
    <hyperlink ref="F269" r:id="rId73" display="https://podminky.urs.cz/item/CS_URS_2021_02/HZS24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Opravy bytových jednotek OŘ Brno - VB ŽST Třešť čp.503</v>
      </c>
      <c r="F7" s="145"/>
      <c r="G7" s="145"/>
      <c r="H7" s="145"/>
      <c r="L7" s="22"/>
    </row>
    <row r="8">
      <c r="B8" s="22"/>
      <c r="D8" s="145" t="s">
        <v>116</v>
      </c>
      <c r="L8" s="22"/>
    </row>
    <row r="9" s="1" customFormat="1" ht="16.5" customHeight="1">
      <c r="B9" s="22"/>
      <c r="E9" s="146" t="s">
        <v>117</v>
      </c>
      <c r="F9" s="1"/>
      <c r="G9" s="1"/>
      <c r="H9" s="1"/>
      <c r="L9" s="22"/>
    </row>
    <row r="10" s="1" customFormat="1" ht="12" customHeight="1">
      <c r="B10" s="22"/>
      <c r="D10" s="145" t="s">
        <v>118</v>
      </c>
      <c r="L10" s="22"/>
    </row>
    <row r="11" s="2" customFormat="1" ht="16.5" customHeight="1">
      <c r="A11" s="40"/>
      <c r="B11" s="46"/>
      <c r="C11" s="40"/>
      <c r="D11" s="40"/>
      <c r="E11" s="147" t="s">
        <v>1552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2093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3. 8. 2021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5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29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1"/>
      <c r="B31" s="152"/>
      <c r="C31" s="151"/>
      <c r="D31" s="151"/>
      <c r="E31" s="153" t="s">
        <v>122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ROUND(J99,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46</v>
      </c>
      <c r="E37" s="145" t="s">
        <v>47</v>
      </c>
      <c r="F37" s="159">
        <f>ROUND((SUM(BE99:BE187)),  2)</f>
        <v>0</v>
      </c>
      <c r="G37" s="40"/>
      <c r="H37" s="40"/>
      <c r="I37" s="160">
        <v>0.20999999999999999</v>
      </c>
      <c r="J37" s="159">
        <f>ROUND(((SUM(BE99:BE187))*I37),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48</v>
      </c>
      <c r="F38" s="159">
        <f>ROUND((SUM(BF99:BF187)),  2)</f>
        <v>0</v>
      </c>
      <c r="G38" s="40"/>
      <c r="H38" s="40"/>
      <c r="I38" s="160">
        <v>0.14999999999999999</v>
      </c>
      <c r="J38" s="159">
        <f>ROUND(((SUM(BF99:BF187))*I38),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ROUND((SUM(BG99:BG187)),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50</v>
      </c>
      <c r="F40" s="159">
        <f>ROUND((SUM(BH99:BH187)),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51</v>
      </c>
      <c r="F41" s="159">
        <f>ROUND((SUM(BI99:BI187)),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123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Opravy bytových jednotek OŘ Brno - VB ŽST Třešť čp.503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116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117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1552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03 - Ústřední vytápění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 Třešť</v>
      </c>
      <c r="G60" s="42"/>
      <c r="H60" s="42"/>
      <c r="I60" s="34" t="s">
        <v>23</v>
      </c>
      <c r="J60" s="74" t="str">
        <f>IF(J16="","",J16)</f>
        <v>3. 8. 2021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Správa železniční dopravní cesty</v>
      </c>
      <c r="G62" s="42"/>
      <c r="H62" s="42"/>
      <c r="I62" s="34" t="s">
        <v>33</v>
      </c>
      <c r="J62" s="38" t="str">
        <f>E25</f>
        <v>APREA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124</v>
      </c>
      <c r="D65" s="175"/>
      <c r="E65" s="175"/>
      <c r="F65" s="175"/>
      <c r="G65" s="175"/>
      <c r="H65" s="175"/>
      <c r="I65" s="175"/>
      <c r="J65" s="176" t="s">
        <v>125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J99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126</v>
      </c>
    </row>
    <row r="68" s="9" customFormat="1" ht="24.96" customHeight="1">
      <c r="A68" s="9"/>
      <c r="B68" s="178"/>
      <c r="C68" s="179"/>
      <c r="D68" s="180" t="s">
        <v>127</v>
      </c>
      <c r="E68" s="181"/>
      <c r="F68" s="181"/>
      <c r="G68" s="181"/>
      <c r="H68" s="181"/>
      <c r="I68" s="181"/>
      <c r="J68" s="182">
        <f>J100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134</v>
      </c>
      <c r="E69" s="186"/>
      <c r="F69" s="186"/>
      <c r="G69" s="186"/>
      <c r="H69" s="186"/>
      <c r="I69" s="186"/>
      <c r="J69" s="187">
        <f>J101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8"/>
      <c r="C70" s="179"/>
      <c r="D70" s="180" t="s">
        <v>136</v>
      </c>
      <c r="E70" s="181"/>
      <c r="F70" s="181"/>
      <c r="G70" s="181"/>
      <c r="H70" s="181"/>
      <c r="I70" s="181"/>
      <c r="J70" s="182">
        <f>J111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4"/>
      <c r="C71" s="126"/>
      <c r="D71" s="185" t="s">
        <v>1219</v>
      </c>
      <c r="E71" s="186"/>
      <c r="F71" s="186"/>
      <c r="G71" s="186"/>
      <c r="H71" s="186"/>
      <c r="I71" s="186"/>
      <c r="J71" s="187">
        <f>J112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1220</v>
      </c>
      <c r="E72" s="186"/>
      <c r="F72" s="186"/>
      <c r="G72" s="186"/>
      <c r="H72" s="186"/>
      <c r="I72" s="186"/>
      <c r="J72" s="187">
        <f>J126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6"/>
      <c r="D73" s="185" t="s">
        <v>1221</v>
      </c>
      <c r="E73" s="186"/>
      <c r="F73" s="186"/>
      <c r="G73" s="186"/>
      <c r="H73" s="186"/>
      <c r="I73" s="186"/>
      <c r="J73" s="187">
        <f>J146</f>
        <v>0</v>
      </c>
      <c r="K73" s="126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6"/>
      <c r="D74" s="185" t="s">
        <v>1222</v>
      </c>
      <c r="E74" s="186"/>
      <c r="F74" s="186"/>
      <c r="G74" s="186"/>
      <c r="H74" s="186"/>
      <c r="I74" s="186"/>
      <c r="J74" s="187">
        <f>J170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8"/>
      <c r="C75" s="179"/>
      <c r="D75" s="180" t="s">
        <v>898</v>
      </c>
      <c r="E75" s="181"/>
      <c r="F75" s="181"/>
      <c r="G75" s="181"/>
      <c r="H75" s="181"/>
      <c r="I75" s="181"/>
      <c r="J75" s="182">
        <f>J183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149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2" t="str">
        <f>E7</f>
        <v>Opravy bytových jednotek OŘ Brno - VB ŽST Třešť čp.503</v>
      </c>
      <c r="F85" s="34"/>
      <c r="G85" s="34"/>
      <c r="H85" s="34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116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1" customFormat="1" ht="16.5" customHeight="1">
      <c r="B87" s="23"/>
      <c r="C87" s="24"/>
      <c r="D87" s="24"/>
      <c r="E87" s="172" t="s">
        <v>117</v>
      </c>
      <c r="F87" s="24"/>
      <c r="G87" s="24"/>
      <c r="H87" s="24"/>
      <c r="I87" s="24"/>
      <c r="J87" s="24"/>
      <c r="K87" s="24"/>
      <c r="L87" s="22"/>
    </row>
    <row r="88" s="1" customFormat="1" ht="12" customHeight="1">
      <c r="B88" s="23"/>
      <c r="C88" s="34" t="s">
        <v>118</v>
      </c>
      <c r="D88" s="24"/>
      <c r="E88" s="24"/>
      <c r="F88" s="24"/>
      <c r="G88" s="24"/>
      <c r="H88" s="24"/>
      <c r="I88" s="24"/>
      <c r="J88" s="24"/>
      <c r="K88" s="24"/>
      <c r="L88" s="22"/>
    </row>
    <row r="89" s="2" customFormat="1" ht="16.5" customHeight="1">
      <c r="A89" s="40"/>
      <c r="B89" s="41"/>
      <c r="C89" s="42"/>
      <c r="D89" s="42"/>
      <c r="E89" s="173" t="s">
        <v>1552</v>
      </c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120</v>
      </c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E13</f>
        <v>03 - Ústřední vytápění</v>
      </c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F16</f>
        <v xml:space="preserve"> Třešť</v>
      </c>
      <c r="G93" s="42"/>
      <c r="H93" s="42"/>
      <c r="I93" s="34" t="s">
        <v>23</v>
      </c>
      <c r="J93" s="74" t="str">
        <f>IF(J16="","",J16)</f>
        <v>3. 8. 2021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25</v>
      </c>
      <c r="D95" s="42"/>
      <c r="E95" s="42"/>
      <c r="F95" s="29" t="str">
        <f>E19</f>
        <v>Správa železniční dopravní cesty</v>
      </c>
      <c r="G95" s="42"/>
      <c r="H95" s="42"/>
      <c r="I95" s="34" t="s">
        <v>33</v>
      </c>
      <c r="J95" s="38" t="str">
        <f>E25</f>
        <v>APREA s.r.o.</v>
      </c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31</v>
      </c>
      <c r="D96" s="42"/>
      <c r="E96" s="42"/>
      <c r="F96" s="29" t="str">
        <f>IF(E22="","",E22)</f>
        <v>Vyplň údaj</v>
      </c>
      <c r="G96" s="42"/>
      <c r="H96" s="42"/>
      <c r="I96" s="34" t="s">
        <v>38</v>
      </c>
      <c r="J96" s="38" t="str">
        <f>E28</f>
        <v xml:space="preserve"> 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89"/>
      <c r="B98" s="190"/>
      <c r="C98" s="191" t="s">
        <v>150</v>
      </c>
      <c r="D98" s="192" t="s">
        <v>61</v>
      </c>
      <c r="E98" s="192" t="s">
        <v>57</v>
      </c>
      <c r="F98" s="192" t="s">
        <v>58</v>
      </c>
      <c r="G98" s="192" t="s">
        <v>151</v>
      </c>
      <c r="H98" s="192" t="s">
        <v>152</v>
      </c>
      <c r="I98" s="192" t="s">
        <v>153</v>
      </c>
      <c r="J98" s="192" t="s">
        <v>125</v>
      </c>
      <c r="K98" s="193" t="s">
        <v>154</v>
      </c>
      <c r="L98" s="194"/>
      <c r="M98" s="94" t="s">
        <v>19</v>
      </c>
      <c r="N98" s="95" t="s">
        <v>46</v>
      </c>
      <c r="O98" s="95" t="s">
        <v>155</v>
      </c>
      <c r="P98" s="95" t="s">
        <v>156</v>
      </c>
      <c r="Q98" s="95" t="s">
        <v>157</v>
      </c>
      <c r="R98" s="95" t="s">
        <v>158</v>
      </c>
      <c r="S98" s="95" t="s">
        <v>159</v>
      </c>
      <c r="T98" s="96" t="s">
        <v>160</v>
      </c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</row>
    <row r="99" s="2" customFormat="1" ht="22.8" customHeight="1">
      <c r="A99" s="40"/>
      <c r="B99" s="41"/>
      <c r="C99" s="101" t="s">
        <v>161</v>
      </c>
      <c r="D99" s="42"/>
      <c r="E99" s="42"/>
      <c r="F99" s="42"/>
      <c r="G99" s="42"/>
      <c r="H99" s="42"/>
      <c r="I99" s="42"/>
      <c r="J99" s="195">
        <f>BK99</f>
        <v>0</v>
      </c>
      <c r="K99" s="42"/>
      <c r="L99" s="46"/>
      <c r="M99" s="97"/>
      <c r="N99" s="196"/>
      <c r="O99" s="98"/>
      <c r="P99" s="197">
        <f>P100+P111+P183</f>
        <v>0</v>
      </c>
      <c r="Q99" s="98"/>
      <c r="R99" s="197">
        <f>R100+R111+R183</f>
        <v>0.40362999999999993</v>
      </c>
      <c r="S99" s="98"/>
      <c r="T99" s="198">
        <f>T100+T111+T183</f>
        <v>0.45250000000000001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75</v>
      </c>
      <c r="AU99" s="19" t="s">
        <v>126</v>
      </c>
      <c r="BK99" s="199">
        <f>BK100+BK111+BK183</f>
        <v>0</v>
      </c>
    </row>
    <row r="100" s="12" customFormat="1" ht="25.92" customHeight="1">
      <c r="A100" s="12"/>
      <c r="B100" s="200"/>
      <c r="C100" s="201"/>
      <c r="D100" s="202" t="s">
        <v>75</v>
      </c>
      <c r="E100" s="203" t="s">
        <v>162</v>
      </c>
      <c r="F100" s="203" t="s">
        <v>163</v>
      </c>
      <c r="G100" s="201"/>
      <c r="H100" s="201"/>
      <c r="I100" s="204"/>
      <c r="J100" s="205">
        <f>BK100</f>
        <v>0</v>
      </c>
      <c r="K100" s="201"/>
      <c r="L100" s="206"/>
      <c r="M100" s="207"/>
      <c r="N100" s="208"/>
      <c r="O100" s="208"/>
      <c r="P100" s="209">
        <f>P101</f>
        <v>0</v>
      </c>
      <c r="Q100" s="208"/>
      <c r="R100" s="209">
        <f>R101</f>
        <v>0</v>
      </c>
      <c r="S100" s="208"/>
      <c r="T100" s="210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83</v>
      </c>
      <c r="AT100" s="212" t="s">
        <v>75</v>
      </c>
      <c r="AU100" s="212" t="s">
        <v>76</v>
      </c>
      <c r="AY100" s="211" t="s">
        <v>164</v>
      </c>
      <c r="BK100" s="213">
        <f>BK101</f>
        <v>0</v>
      </c>
    </row>
    <row r="101" s="12" customFormat="1" ht="22.8" customHeight="1">
      <c r="A101" s="12"/>
      <c r="B101" s="200"/>
      <c r="C101" s="201"/>
      <c r="D101" s="202" t="s">
        <v>75</v>
      </c>
      <c r="E101" s="214" t="s">
        <v>345</v>
      </c>
      <c r="F101" s="214" t="s">
        <v>346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SUM(P102:P110)</f>
        <v>0</v>
      </c>
      <c r="Q101" s="208"/>
      <c r="R101" s="209">
        <f>SUM(R102:R110)</f>
        <v>0</v>
      </c>
      <c r="S101" s="208"/>
      <c r="T101" s="210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83</v>
      </c>
      <c r="AT101" s="212" t="s">
        <v>75</v>
      </c>
      <c r="AU101" s="212" t="s">
        <v>83</v>
      </c>
      <c r="AY101" s="211" t="s">
        <v>164</v>
      </c>
      <c r="BK101" s="213">
        <f>SUM(BK102:BK110)</f>
        <v>0</v>
      </c>
    </row>
    <row r="102" s="2" customFormat="1" ht="37.8" customHeight="1">
      <c r="A102" s="40"/>
      <c r="B102" s="41"/>
      <c r="C102" s="216" t="s">
        <v>83</v>
      </c>
      <c r="D102" s="216" t="s">
        <v>167</v>
      </c>
      <c r="E102" s="217" t="s">
        <v>347</v>
      </c>
      <c r="F102" s="218" t="s">
        <v>348</v>
      </c>
      <c r="G102" s="219" t="s">
        <v>349</v>
      </c>
      <c r="H102" s="220">
        <v>0.45300000000000001</v>
      </c>
      <c r="I102" s="221"/>
      <c r="J102" s="222">
        <f>ROUND(I102*H102,2)</f>
        <v>0</v>
      </c>
      <c r="K102" s="218" t="s">
        <v>171</v>
      </c>
      <c r="L102" s="46"/>
      <c r="M102" s="223" t="s">
        <v>19</v>
      </c>
      <c r="N102" s="224" t="s">
        <v>48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172</v>
      </c>
      <c r="AT102" s="227" t="s">
        <v>167</v>
      </c>
      <c r="AU102" s="227" t="s">
        <v>88</v>
      </c>
      <c r="AY102" s="19" t="s">
        <v>164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88</v>
      </c>
      <c r="BK102" s="228">
        <f>ROUND(I102*H102,2)</f>
        <v>0</v>
      </c>
      <c r="BL102" s="19" t="s">
        <v>172</v>
      </c>
      <c r="BM102" s="227" t="s">
        <v>2094</v>
      </c>
    </row>
    <row r="103" s="2" customFormat="1">
      <c r="A103" s="40"/>
      <c r="B103" s="41"/>
      <c r="C103" s="42"/>
      <c r="D103" s="229" t="s">
        <v>174</v>
      </c>
      <c r="E103" s="42"/>
      <c r="F103" s="230" t="s">
        <v>351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174</v>
      </c>
      <c r="AU103" s="19" t="s">
        <v>88</v>
      </c>
    </row>
    <row r="104" s="2" customFormat="1" ht="33" customHeight="1">
      <c r="A104" s="40"/>
      <c r="B104" s="41"/>
      <c r="C104" s="216" t="s">
        <v>88</v>
      </c>
      <c r="D104" s="216" t="s">
        <v>167</v>
      </c>
      <c r="E104" s="217" t="s">
        <v>353</v>
      </c>
      <c r="F104" s="218" t="s">
        <v>354</v>
      </c>
      <c r="G104" s="219" t="s">
        <v>349</v>
      </c>
      <c r="H104" s="220">
        <v>0.45300000000000001</v>
      </c>
      <c r="I104" s="221"/>
      <c r="J104" s="222">
        <f>ROUND(I104*H104,2)</f>
        <v>0</v>
      </c>
      <c r="K104" s="218" t="s">
        <v>171</v>
      </c>
      <c r="L104" s="46"/>
      <c r="M104" s="223" t="s">
        <v>19</v>
      </c>
      <c r="N104" s="224" t="s">
        <v>48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172</v>
      </c>
      <c r="AT104" s="227" t="s">
        <v>167</v>
      </c>
      <c r="AU104" s="227" t="s">
        <v>88</v>
      </c>
      <c r="AY104" s="19" t="s">
        <v>164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88</v>
      </c>
      <c r="BK104" s="228">
        <f>ROUND(I104*H104,2)</f>
        <v>0</v>
      </c>
      <c r="BL104" s="19" t="s">
        <v>172</v>
      </c>
      <c r="BM104" s="227" t="s">
        <v>2095</v>
      </c>
    </row>
    <row r="105" s="2" customFormat="1">
      <c r="A105" s="40"/>
      <c r="B105" s="41"/>
      <c r="C105" s="42"/>
      <c r="D105" s="229" t="s">
        <v>174</v>
      </c>
      <c r="E105" s="42"/>
      <c r="F105" s="230" t="s">
        <v>356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174</v>
      </c>
      <c r="AU105" s="19" t="s">
        <v>88</v>
      </c>
    </row>
    <row r="106" s="2" customFormat="1" ht="44.25" customHeight="1">
      <c r="A106" s="40"/>
      <c r="B106" s="41"/>
      <c r="C106" s="216" t="s">
        <v>93</v>
      </c>
      <c r="D106" s="216" t="s">
        <v>167</v>
      </c>
      <c r="E106" s="217" t="s">
        <v>358</v>
      </c>
      <c r="F106" s="218" t="s">
        <v>359</v>
      </c>
      <c r="G106" s="219" t="s">
        <v>349</v>
      </c>
      <c r="H106" s="220">
        <v>4.077</v>
      </c>
      <c r="I106" s="221"/>
      <c r="J106" s="222">
        <f>ROUND(I106*H106,2)</f>
        <v>0</v>
      </c>
      <c r="K106" s="218" t="s">
        <v>171</v>
      </c>
      <c r="L106" s="46"/>
      <c r="M106" s="223" t="s">
        <v>19</v>
      </c>
      <c r="N106" s="224" t="s">
        <v>48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172</v>
      </c>
      <c r="AT106" s="227" t="s">
        <v>167</v>
      </c>
      <c r="AU106" s="227" t="s">
        <v>88</v>
      </c>
      <c r="AY106" s="19" t="s">
        <v>164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88</v>
      </c>
      <c r="BK106" s="228">
        <f>ROUND(I106*H106,2)</f>
        <v>0</v>
      </c>
      <c r="BL106" s="19" t="s">
        <v>172</v>
      </c>
      <c r="BM106" s="227" t="s">
        <v>2096</v>
      </c>
    </row>
    <row r="107" s="2" customFormat="1">
      <c r="A107" s="40"/>
      <c r="B107" s="41"/>
      <c r="C107" s="42"/>
      <c r="D107" s="229" t="s">
        <v>174</v>
      </c>
      <c r="E107" s="42"/>
      <c r="F107" s="230" t="s">
        <v>361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174</v>
      </c>
      <c r="AU107" s="19" t="s">
        <v>88</v>
      </c>
    </row>
    <row r="108" s="13" customFormat="1">
      <c r="A108" s="13"/>
      <c r="B108" s="234"/>
      <c r="C108" s="235"/>
      <c r="D108" s="236" t="s">
        <v>176</v>
      </c>
      <c r="E108" s="235"/>
      <c r="F108" s="238" t="s">
        <v>2097</v>
      </c>
      <c r="G108" s="235"/>
      <c r="H108" s="239">
        <v>4.077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176</v>
      </c>
      <c r="AU108" s="245" t="s">
        <v>88</v>
      </c>
      <c r="AV108" s="13" t="s">
        <v>88</v>
      </c>
      <c r="AW108" s="13" t="s">
        <v>4</v>
      </c>
      <c r="AX108" s="13" t="s">
        <v>83</v>
      </c>
      <c r="AY108" s="245" t="s">
        <v>164</v>
      </c>
    </row>
    <row r="109" s="2" customFormat="1" ht="44.25" customHeight="1">
      <c r="A109" s="40"/>
      <c r="B109" s="41"/>
      <c r="C109" s="216" t="s">
        <v>172</v>
      </c>
      <c r="D109" s="216" t="s">
        <v>167</v>
      </c>
      <c r="E109" s="217" t="s">
        <v>364</v>
      </c>
      <c r="F109" s="218" t="s">
        <v>365</v>
      </c>
      <c r="G109" s="219" t="s">
        <v>349</v>
      </c>
      <c r="H109" s="220">
        <v>0.45300000000000001</v>
      </c>
      <c r="I109" s="221"/>
      <c r="J109" s="222">
        <f>ROUND(I109*H109,2)</f>
        <v>0</v>
      </c>
      <c r="K109" s="218" t="s">
        <v>171</v>
      </c>
      <c r="L109" s="46"/>
      <c r="M109" s="223" t="s">
        <v>19</v>
      </c>
      <c r="N109" s="224" t="s">
        <v>48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172</v>
      </c>
      <c r="AT109" s="227" t="s">
        <v>167</v>
      </c>
      <c r="AU109" s="227" t="s">
        <v>88</v>
      </c>
      <c r="AY109" s="19" t="s">
        <v>164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88</v>
      </c>
      <c r="BK109" s="228">
        <f>ROUND(I109*H109,2)</f>
        <v>0</v>
      </c>
      <c r="BL109" s="19" t="s">
        <v>172</v>
      </c>
      <c r="BM109" s="227" t="s">
        <v>2098</v>
      </c>
    </row>
    <row r="110" s="2" customFormat="1">
      <c r="A110" s="40"/>
      <c r="B110" s="41"/>
      <c r="C110" s="42"/>
      <c r="D110" s="229" t="s">
        <v>174</v>
      </c>
      <c r="E110" s="42"/>
      <c r="F110" s="230" t="s">
        <v>367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174</v>
      </c>
      <c r="AU110" s="19" t="s">
        <v>88</v>
      </c>
    </row>
    <row r="111" s="12" customFormat="1" ht="25.92" customHeight="1">
      <c r="A111" s="12"/>
      <c r="B111" s="200"/>
      <c r="C111" s="201"/>
      <c r="D111" s="202" t="s">
        <v>75</v>
      </c>
      <c r="E111" s="203" t="s">
        <v>375</v>
      </c>
      <c r="F111" s="203" t="s">
        <v>376</v>
      </c>
      <c r="G111" s="201"/>
      <c r="H111" s="201"/>
      <c r="I111" s="204"/>
      <c r="J111" s="205">
        <f>BK111</f>
        <v>0</v>
      </c>
      <c r="K111" s="201"/>
      <c r="L111" s="206"/>
      <c r="M111" s="207"/>
      <c r="N111" s="208"/>
      <c r="O111" s="208"/>
      <c r="P111" s="209">
        <f>P112+P126+P146+P170</f>
        <v>0</v>
      </c>
      <c r="Q111" s="208"/>
      <c r="R111" s="209">
        <f>R112+R126+R146+R170</f>
        <v>0.40362999999999993</v>
      </c>
      <c r="S111" s="208"/>
      <c r="T111" s="210">
        <f>T112+T126+T146+T170</f>
        <v>0.45250000000000001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1" t="s">
        <v>88</v>
      </c>
      <c r="AT111" s="212" t="s">
        <v>75</v>
      </c>
      <c r="AU111" s="212" t="s">
        <v>76</v>
      </c>
      <c r="AY111" s="211" t="s">
        <v>164</v>
      </c>
      <c r="BK111" s="213">
        <f>BK112+BK126+BK146+BK170</f>
        <v>0</v>
      </c>
    </row>
    <row r="112" s="12" customFormat="1" ht="22.8" customHeight="1">
      <c r="A112" s="12"/>
      <c r="B112" s="200"/>
      <c r="C112" s="201"/>
      <c r="D112" s="202" t="s">
        <v>75</v>
      </c>
      <c r="E112" s="214" t="s">
        <v>1228</v>
      </c>
      <c r="F112" s="214" t="s">
        <v>1229</v>
      </c>
      <c r="G112" s="201"/>
      <c r="H112" s="201"/>
      <c r="I112" s="204"/>
      <c r="J112" s="215">
        <f>BK112</f>
        <v>0</v>
      </c>
      <c r="K112" s="201"/>
      <c r="L112" s="206"/>
      <c r="M112" s="207"/>
      <c r="N112" s="208"/>
      <c r="O112" s="208"/>
      <c r="P112" s="209">
        <f>SUM(P113:P125)</f>
        <v>0</v>
      </c>
      <c r="Q112" s="208"/>
      <c r="R112" s="209">
        <f>SUM(R113:R125)</f>
        <v>0.041939999999999998</v>
      </c>
      <c r="S112" s="208"/>
      <c r="T112" s="210">
        <f>SUM(T113:T125)</f>
        <v>0.45250000000000001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1" t="s">
        <v>88</v>
      </c>
      <c r="AT112" s="212" t="s">
        <v>75</v>
      </c>
      <c r="AU112" s="212" t="s">
        <v>83</v>
      </c>
      <c r="AY112" s="211" t="s">
        <v>164</v>
      </c>
      <c r="BK112" s="213">
        <f>SUM(BK113:BK125)</f>
        <v>0</v>
      </c>
    </row>
    <row r="113" s="2" customFormat="1" ht="24.15" customHeight="1">
      <c r="A113" s="40"/>
      <c r="B113" s="41"/>
      <c r="C113" s="216" t="s">
        <v>227</v>
      </c>
      <c r="D113" s="216" t="s">
        <v>167</v>
      </c>
      <c r="E113" s="217" t="s">
        <v>1230</v>
      </c>
      <c r="F113" s="218" t="s">
        <v>1231</v>
      </c>
      <c r="G113" s="219" t="s">
        <v>246</v>
      </c>
      <c r="H113" s="220">
        <v>2</v>
      </c>
      <c r="I113" s="221"/>
      <c r="J113" s="222">
        <f>ROUND(I113*H113,2)</f>
        <v>0</v>
      </c>
      <c r="K113" s="218" t="s">
        <v>171</v>
      </c>
      <c r="L113" s="46"/>
      <c r="M113" s="223" t="s">
        <v>19</v>
      </c>
      <c r="N113" s="224" t="s">
        <v>48</v>
      </c>
      <c r="O113" s="86"/>
      <c r="P113" s="225">
        <f>O113*H113</f>
        <v>0</v>
      </c>
      <c r="Q113" s="225">
        <v>0.00017000000000000001</v>
      </c>
      <c r="R113" s="225">
        <f>Q113*H113</f>
        <v>0.00034000000000000002</v>
      </c>
      <c r="S113" s="225">
        <v>0.22625000000000001</v>
      </c>
      <c r="T113" s="226">
        <f>S113*H113</f>
        <v>0.45250000000000001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311</v>
      </c>
      <c r="AT113" s="227" t="s">
        <v>167</v>
      </c>
      <c r="AU113" s="227" t="s">
        <v>88</v>
      </c>
      <c r="AY113" s="19" t="s">
        <v>164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88</v>
      </c>
      <c r="BK113" s="228">
        <f>ROUND(I113*H113,2)</f>
        <v>0</v>
      </c>
      <c r="BL113" s="19" t="s">
        <v>311</v>
      </c>
      <c r="BM113" s="227" t="s">
        <v>2099</v>
      </c>
    </row>
    <row r="114" s="2" customFormat="1">
      <c r="A114" s="40"/>
      <c r="B114" s="41"/>
      <c r="C114" s="42"/>
      <c r="D114" s="229" t="s">
        <v>174</v>
      </c>
      <c r="E114" s="42"/>
      <c r="F114" s="230" t="s">
        <v>1233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174</v>
      </c>
      <c r="AU114" s="19" t="s">
        <v>88</v>
      </c>
    </row>
    <row r="115" s="2" customFormat="1" ht="24.15" customHeight="1">
      <c r="A115" s="40"/>
      <c r="B115" s="41"/>
      <c r="C115" s="216" t="s">
        <v>243</v>
      </c>
      <c r="D115" s="216" t="s">
        <v>167</v>
      </c>
      <c r="E115" s="217" t="s">
        <v>2100</v>
      </c>
      <c r="F115" s="218" t="s">
        <v>2101</v>
      </c>
      <c r="G115" s="219" t="s">
        <v>1006</v>
      </c>
      <c r="H115" s="220">
        <v>1</v>
      </c>
      <c r="I115" s="221"/>
      <c r="J115" s="222">
        <f>ROUND(I115*H115,2)</f>
        <v>0</v>
      </c>
      <c r="K115" s="218" t="s">
        <v>171</v>
      </c>
      <c r="L115" s="46"/>
      <c r="M115" s="223" t="s">
        <v>19</v>
      </c>
      <c r="N115" s="224" t="s">
        <v>48</v>
      </c>
      <c r="O115" s="86"/>
      <c r="P115" s="225">
        <f>O115*H115</f>
        <v>0</v>
      </c>
      <c r="Q115" s="225">
        <v>0.041450000000000001</v>
      </c>
      <c r="R115" s="225">
        <f>Q115*H115</f>
        <v>0.041450000000000001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311</v>
      </c>
      <c r="AT115" s="227" t="s">
        <v>167</v>
      </c>
      <c r="AU115" s="227" t="s">
        <v>88</v>
      </c>
      <c r="AY115" s="19" t="s">
        <v>164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88</v>
      </c>
      <c r="BK115" s="228">
        <f>ROUND(I115*H115,2)</f>
        <v>0</v>
      </c>
      <c r="BL115" s="19" t="s">
        <v>311</v>
      </c>
      <c r="BM115" s="227" t="s">
        <v>2102</v>
      </c>
    </row>
    <row r="116" s="2" customFormat="1">
      <c r="A116" s="40"/>
      <c r="B116" s="41"/>
      <c r="C116" s="42"/>
      <c r="D116" s="229" t="s">
        <v>174</v>
      </c>
      <c r="E116" s="42"/>
      <c r="F116" s="230" t="s">
        <v>2103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174</v>
      </c>
      <c r="AU116" s="19" t="s">
        <v>88</v>
      </c>
    </row>
    <row r="117" s="2" customFormat="1" ht="24.15" customHeight="1">
      <c r="A117" s="40"/>
      <c r="B117" s="41"/>
      <c r="C117" s="216" t="s">
        <v>249</v>
      </c>
      <c r="D117" s="216" t="s">
        <v>167</v>
      </c>
      <c r="E117" s="217" t="s">
        <v>1238</v>
      </c>
      <c r="F117" s="218" t="s">
        <v>1239</v>
      </c>
      <c r="G117" s="219" t="s">
        <v>246</v>
      </c>
      <c r="H117" s="220">
        <v>1</v>
      </c>
      <c r="I117" s="221"/>
      <c r="J117" s="222">
        <f>ROUND(I117*H117,2)</f>
        <v>0</v>
      </c>
      <c r="K117" s="218" t="s">
        <v>171</v>
      </c>
      <c r="L117" s="46"/>
      <c r="M117" s="223" t="s">
        <v>19</v>
      </c>
      <c r="N117" s="224" t="s">
        <v>48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311</v>
      </c>
      <c r="AT117" s="227" t="s">
        <v>167</v>
      </c>
      <c r="AU117" s="227" t="s">
        <v>88</v>
      </c>
      <c r="AY117" s="19" t="s">
        <v>164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88</v>
      </c>
      <c r="BK117" s="228">
        <f>ROUND(I117*H117,2)</f>
        <v>0</v>
      </c>
      <c r="BL117" s="19" t="s">
        <v>311</v>
      </c>
      <c r="BM117" s="227" t="s">
        <v>2104</v>
      </c>
    </row>
    <row r="118" s="2" customFormat="1">
      <c r="A118" s="40"/>
      <c r="B118" s="41"/>
      <c r="C118" s="42"/>
      <c r="D118" s="229" t="s">
        <v>174</v>
      </c>
      <c r="E118" s="42"/>
      <c r="F118" s="230" t="s">
        <v>1241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174</v>
      </c>
      <c r="AU118" s="19" t="s">
        <v>88</v>
      </c>
    </row>
    <row r="119" s="2" customFormat="1" ht="16.5" customHeight="1">
      <c r="A119" s="40"/>
      <c r="B119" s="41"/>
      <c r="C119" s="278" t="s">
        <v>253</v>
      </c>
      <c r="D119" s="278" t="s">
        <v>250</v>
      </c>
      <c r="E119" s="279" t="s">
        <v>1242</v>
      </c>
      <c r="F119" s="280" t="s">
        <v>1243</v>
      </c>
      <c r="G119" s="281" t="s">
        <v>246</v>
      </c>
      <c r="H119" s="282">
        <v>1</v>
      </c>
      <c r="I119" s="283"/>
      <c r="J119" s="284">
        <f>ROUND(I119*H119,2)</f>
        <v>0</v>
      </c>
      <c r="K119" s="280" t="s">
        <v>19</v>
      </c>
      <c r="L119" s="285"/>
      <c r="M119" s="286" t="s">
        <v>19</v>
      </c>
      <c r="N119" s="287" t="s">
        <v>48</v>
      </c>
      <c r="O119" s="86"/>
      <c r="P119" s="225">
        <f>O119*H119</f>
        <v>0</v>
      </c>
      <c r="Q119" s="225">
        <v>0.00014999999999999999</v>
      </c>
      <c r="R119" s="225">
        <f>Q119*H119</f>
        <v>0.00014999999999999999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397</v>
      </c>
      <c r="AT119" s="227" t="s">
        <v>250</v>
      </c>
      <c r="AU119" s="227" t="s">
        <v>88</v>
      </c>
      <c r="AY119" s="19" t="s">
        <v>164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88</v>
      </c>
      <c r="BK119" s="228">
        <f>ROUND(I119*H119,2)</f>
        <v>0</v>
      </c>
      <c r="BL119" s="19" t="s">
        <v>311</v>
      </c>
      <c r="BM119" s="227" t="s">
        <v>2105</v>
      </c>
    </row>
    <row r="120" s="2" customFormat="1" ht="44.25" customHeight="1">
      <c r="A120" s="40"/>
      <c r="B120" s="41"/>
      <c r="C120" s="216" t="s">
        <v>263</v>
      </c>
      <c r="D120" s="216" t="s">
        <v>167</v>
      </c>
      <c r="E120" s="217" t="s">
        <v>1245</v>
      </c>
      <c r="F120" s="218" t="s">
        <v>1246</v>
      </c>
      <c r="G120" s="219" t="s">
        <v>349</v>
      </c>
      <c r="H120" s="220">
        <v>0.28499999999999998</v>
      </c>
      <c r="I120" s="221"/>
      <c r="J120" s="222">
        <f>ROUND(I120*H120,2)</f>
        <v>0</v>
      </c>
      <c r="K120" s="218" t="s">
        <v>171</v>
      </c>
      <c r="L120" s="46"/>
      <c r="M120" s="223" t="s">
        <v>19</v>
      </c>
      <c r="N120" s="224" t="s">
        <v>48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311</v>
      </c>
      <c r="AT120" s="227" t="s">
        <v>167</v>
      </c>
      <c r="AU120" s="227" t="s">
        <v>88</v>
      </c>
      <c r="AY120" s="19" t="s">
        <v>164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88</v>
      </c>
      <c r="BK120" s="228">
        <f>ROUND(I120*H120,2)</f>
        <v>0</v>
      </c>
      <c r="BL120" s="19" t="s">
        <v>311</v>
      </c>
      <c r="BM120" s="227" t="s">
        <v>2106</v>
      </c>
    </row>
    <row r="121" s="2" customFormat="1">
      <c r="A121" s="40"/>
      <c r="B121" s="41"/>
      <c r="C121" s="42"/>
      <c r="D121" s="229" t="s">
        <v>174</v>
      </c>
      <c r="E121" s="42"/>
      <c r="F121" s="230" t="s">
        <v>1248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174</v>
      </c>
      <c r="AU121" s="19" t="s">
        <v>88</v>
      </c>
    </row>
    <row r="122" s="2" customFormat="1" ht="44.25" customHeight="1">
      <c r="A122" s="40"/>
      <c r="B122" s="41"/>
      <c r="C122" s="216" t="s">
        <v>268</v>
      </c>
      <c r="D122" s="216" t="s">
        <v>167</v>
      </c>
      <c r="E122" s="217" t="s">
        <v>1249</v>
      </c>
      <c r="F122" s="218" t="s">
        <v>1250</v>
      </c>
      <c r="G122" s="219" t="s">
        <v>349</v>
      </c>
      <c r="H122" s="220">
        <v>0.042000000000000003</v>
      </c>
      <c r="I122" s="221"/>
      <c r="J122" s="222">
        <f>ROUND(I122*H122,2)</f>
        <v>0</v>
      </c>
      <c r="K122" s="218" t="s">
        <v>171</v>
      </c>
      <c r="L122" s="46"/>
      <c r="M122" s="223" t="s">
        <v>19</v>
      </c>
      <c r="N122" s="224" t="s">
        <v>48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311</v>
      </c>
      <c r="AT122" s="227" t="s">
        <v>167</v>
      </c>
      <c r="AU122" s="227" t="s">
        <v>88</v>
      </c>
      <c r="AY122" s="19" t="s">
        <v>164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88</v>
      </c>
      <c r="BK122" s="228">
        <f>ROUND(I122*H122,2)</f>
        <v>0</v>
      </c>
      <c r="BL122" s="19" t="s">
        <v>311</v>
      </c>
      <c r="BM122" s="227" t="s">
        <v>2107</v>
      </c>
    </row>
    <row r="123" s="2" customFormat="1">
      <c r="A123" s="40"/>
      <c r="B123" s="41"/>
      <c r="C123" s="42"/>
      <c r="D123" s="229" t="s">
        <v>174</v>
      </c>
      <c r="E123" s="42"/>
      <c r="F123" s="230" t="s">
        <v>1252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174</v>
      </c>
      <c r="AU123" s="19" t="s">
        <v>88</v>
      </c>
    </row>
    <row r="124" s="2" customFormat="1" ht="49.05" customHeight="1">
      <c r="A124" s="40"/>
      <c r="B124" s="41"/>
      <c r="C124" s="216" t="s">
        <v>275</v>
      </c>
      <c r="D124" s="216" t="s">
        <v>167</v>
      </c>
      <c r="E124" s="217" t="s">
        <v>1253</v>
      </c>
      <c r="F124" s="218" t="s">
        <v>1254</v>
      </c>
      <c r="G124" s="219" t="s">
        <v>349</v>
      </c>
      <c r="H124" s="220">
        <v>0.042000000000000003</v>
      </c>
      <c r="I124" s="221"/>
      <c r="J124" s="222">
        <f>ROUND(I124*H124,2)</f>
        <v>0</v>
      </c>
      <c r="K124" s="218" t="s">
        <v>171</v>
      </c>
      <c r="L124" s="46"/>
      <c r="M124" s="223" t="s">
        <v>19</v>
      </c>
      <c r="N124" s="224" t="s">
        <v>48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311</v>
      </c>
      <c r="AT124" s="227" t="s">
        <v>167</v>
      </c>
      <c r="AU124" s="227" t="s">
        <v>88</v>
      </c>
      <c r="AY124" s="19" t="s">
        <v>164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88</v>
      </c>
      <c r="BK124" s="228">
        <f>ROUND(I124*H124,2)</f>
        <v>0</v>
      </c>
      <c r="BL124" s="19" t="s">
        <v>311</v>
      </c>
      <c r="BM124" s="227" t="s">
        <v>2108</v>
      </c>
    </row>
    <row r="125" s="2" customFormat="1">
      <c r="A125" s="40"/>
      <c r="B125" s="41"/>
      <c r="C125" s="42"/>
      <c r="D125" s="229" t="s">
        <v>174</v>
      </c>
      <c r="E125" s="42"/>
      <c r="F125" s="230" t="s">
        <v>1256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174</v>
      </c>
      <c r="AU125" s="19" t="s">
        <v>88</v>
      </c>
    </row>
    <row r="126" s="12" customFormat="1" ht="22.8" customHeight="1">
      <c r="A126" s="12"/>
      <c r="B126" s="200"/>
      <c r="C126" s="201"/>
      <c r="D126" s="202" t="s">
        <v>75</v>
      </c>
      <c r="E126" s="214" t="s">
        <v>1257</v>
      </c>
      <c r="F126" s="214" t="s">
        <v>1258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SUM(P127:P145)</f>
        <v>0</v>
      </c>
      <c r="Q126" s="208"/>
      <c r="R126" s="209">
        <f>SUM(R127:R145)</f>
        <v>0.047339999999999993</v>
      </c>
      <c r="S126" s="208"/>
      <c r="T126" s="210">
        <f>SUM(T127:T145)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88</v>
      </c>
      <c r="AT126" s="212" t="s">
        <v>75</v>
      </c>
      <c r="AU126" s="212" t="s">
        <v>83</v>
      </c>
      <c r="AY126" s="211" t="s">
        <v>164</v>
      </c>
      <c r="BK126" s="213">
        <f>SUM(BK127:BK145)</f>
        <v>0</v>
      </c>
    </row>
    <row r="127" s="2" customFormat="1" ht="24.15" customHeight="1">
      <c r="A127" s="40"/>
      <c r="B127" s="41"/>
      <c r="C127" s="216" t="s">
        <v>283</v>
      </c>
      <c r="D127" s="216" t="s">
        <v>167</v>
      </c>
      <c r="E127" s="217" t="s">
        <v>1259</v>
      </c>
      <c r="F127" s="218" t="s">
        <v>1260</v>
      </c>
      <c r="G127" s="219" t="s">
        <v>221</v>
      </c>
      <c r="H127" s="220">
        <v>50</v>
      </c>
      <c r="I127" s="221"/>
      <c r="J127" s="222">
        <f>ROUND(I127*H127,2)</f>
        <v>0</v>
      </c>
      <c r="K127" s="218" t="s">
        <v>171</v>
      </c>
      <c r="L127" s="46"/>
      <c r="M127" s="223" t="s">
        <v>19</v>
      </c>
      <c r="N127" s="224" t="s">
        <v>48</v>
      </c>
      <c r="O127" s="86"/>
      <c r="P127" s="225">
        <f>O127*H127</f>
        <v>0</v>
      </c>
      <c r="Q127" s="225">
        <v>0.00046999999999999999</v>
      </c>
      <c r="R127" s="225">
        <f>Q127*H127</f>
        <v>0.0235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311</v>
      </c>
      <c r="AT127" s="227" t="s">
        <v>167</v>
      </c>
      <c r="AU127" s="227" t="s">
        <v>88</v>
      </c>
      <c r="AY127" s="19" t="s">
        <v>164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88</v>
      </c>
      <c r="BK127" s="228">
        <f>ROUND(I127*H127,2)</f>
        <v>0</v>
      </c>
      <c r="BL127" s="19" t="s">
        <v>311</v>
      </c>
      <c r="BM127" s="227" t="s">
        <v>2109</v>
      </c>
    </row>
    <row r="128" s="2" customFormat="1">
      <c r="A128" s="40"/>
      <c r="B128" s="41"/>
      <c r="C128" s="42"/>
      <c r="D128" s="229" t="s">
        <v>174</v>
      </c>
      <c r="E128" s="42"/>
      <c r="F128" s="230" t="s">
        <v>1262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174</v>
      </c>
      <c r="AU128" s="19" t="s">
        <v>88</v>
      </c>
    </row>
    <row r="129" s="2" customFormat="1" ht="24.15" customHeight="1">
      <c r="A129" s="40"/>
      <c r="B129" s="41"/>
      <c r="C129" s="216" t="s">
        <v>291</v>
      </c>
      <c r="D129" s="216" t="s">
        <v>167</v>
      </c>
      <c r="E129" s="217" t="s">
        <v>1263</v>
      </c>
      <c r="F129" s="218" t="s">
        <v>1264</v>
      </c>
      <c r="G129" s="219" t="s">
        <v>221</v>
      </c>
      <c r="H129" s="220">
        <v>16</v>
      </c>
      <c r="I129" s="221"/>
      <c r="J129" s="222">
        <f>ROUND(I129*H129,2)</f>
        <v>0</v>
      </c>
      <c r="K129" s="218" t="s">
        <v>171</v>
      </c>
      <c r="L129" s="46"/>
      <c r="M129" s="223" t="s">
        <v>19</v>
      </c>
      <c r="N129" s="224" t="s">
        <v>48</v>
      </c>
      <c r="O129" s="86"/>
      <c r="P129" s="225">
        <f>O129*H129</f>
        <v>0</v>
      </c>
      <c r="Q129" s="225">
        <v>0.00058</v>
      </c>
      <c r="R129" s="225">
        <f>Q129*H129</f>
        <v>0.0092800000000000001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311</v>
      </c>
      <c r="AT129" s="227" t="s">
        <v>167</v>
      </c>
      <c r="AU129" s="227" t="s">
        <v>88</v>
      </c>
      <c r="AY129" s="19" t="s">
        <v>164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88</v>
      </c>
      <c r="BK129" s="228">
        <f>ROUND(I129*H129,2)</f>
        <v>0</v>
      </c>
      <c r="BL129" s="19" t="s">
        <v>311</v>
      </c>
      <c r="BM129" s="227" t="s">
        <v>2110</v>
      </c>
    </row>
    <row r="130" s="2" customFormat="1">
      <c r="A130" s="40"/>
      <c r="B130" s="41"/>
      <c r="C130" s="42"/>
      <c r="D130" s="229" t="s">
        <v>174</v>
      </c>
      <c r="E130" s="42"/>
      <c r="F130" s="230" t="s">
        <v>1266</v>
      </c>
      <c r="G130" s="42"/>
      <c r="H130" s="42"/>
      <c r="I130" s="231"/>
      <c r="J130" s="42"/>
      <c r="K130" s="42"/>
      <c r="L130" s="46"/>
      <c r="M130" s="232"/>
      <c r="N130" s="23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174</v>
      </c>
      <c r="AU130" s="19" t="s">
        <v>88</v>
      </c>
    </row>
    <row r="131" s="2" customFormat="1" ht="24.15" customHeight="1">
      <c r="A131" s="40"/>
      <c r="B131" s="41"/>
      <c r="C131" s="216" t="s">
        <v>300</v>
      </c>
      <c r="D131" s="216" t="s">
        <v>167</v>
      </c>
      <c r="E131" s="217" t="s">
        <v>1267</v>
      </c>
      <c r="F131" s="218" t="s">
        <v>1268</v>
      </c>
      <c r="G131" s="219" t="s">
        <v>221</v>
      </c>
      <c r="H131" s="220">
        <v>8</v>
      </c>
      <c r="I131" s="221"/>
      <c r="J131" s="222">
        <f>ROUND(I131*H131,2)</f>
        <v>0</v>
      </c>
      <c r="K131" s="218" t="s">
        <v>171</v>
      </c>
      <c r="L131" s="46"/>
      <c r="M131" s="223" t="s">
        <v>19</v>
      </c>
      <c r="N131" s="224" t="s">
        <v>48</v>
      </c>
      <c r="O131" s="86"/>
      <c r="P131" s="225">
        <f>O131*H131</f>
        <v>0</v>
      </c>
      <c r="Q131" s="225">
        <v>0.00072999999999999996</v>
      </c>
      <c r="R131" s="225">
        <f>Q131*H131</f>
        <v>0.0058399999999999997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311</v>
      </c>
      <c r="AT131" s="227" t="s">
        <v>167</v>
      </c>
      <c r="AU131" s="227" t="s">
        <v>88</v>
      </c>
      <c r="AY131" s="19" t="s">
        <v>164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88</v>
      </c>
      <c r="BK131" s="228">
        <f>ROUND(I131*H131,2)</f>
        <v>0</v>
      </c>
      <c r="BL131" s="19" t="s">
        <v>311</v>
      </c>
      <c r="BM131" s="227" t="s">
        <v>2111</v>
      </c>
    </row>
    <row r="132" s="2" customFormat="1">
      <c r="A132" s="40"/>
      <c r="B132" s="41"/>
      <c r="C132" s="42"/>
      <c r="D132" s="229" t="s">
        <v>174</v>
      </c>
      <c r="E132" s="42"/>
      <c r="F132" s="230" t="s">
        <v>1270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174</v>
      </c>
      <c r="AU132" s="19" t="s">
        <v>88</v>
      </c>
    </row>
    <row r="133" s="2" customFormat="1" ht="24.15" customHeight="1">
      <c r="A133" s="40"/>
      <c r="B133" s="41"/>
      <c r="C133" s="216" t="s">
        <v>8</v>
      </c>
      <c r="D133" s="216" t="s">
        <v>167</v>
      </c>
      <c r="E133" s="217" t="s">
        <v>1271</v>
      </c>
      <c r="F133" s="218" t="s">
        <v>1272</v>
      </c>
      <c r="G133" s="219" t="s">
        <v>221</v>
      </c>
      <c r="H133" s="220">
        <v>74</v>
      </c>
      <c r="I133" s="221"/>
      <c r="J133" s="222">
        <f>ROUND(I133*H133,2)</f>
        <v>0</v>
      </c>
      <c r="K133" s="218" t="s">
        <v>171</v>
      </c>
      <c r="L133" s="46"/>
      <c r="M133" s="223" t="s">
        <v>19</v>
      </c>
      <c r="N133" s="224" t="s">
        <v>48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311</v>
      </c>
      <c r="AT133" s="227" t="s">
        <v>167</v>
      </c>
      <c r="AU133" s="227" t="s">
        <v>88</v>
      </c>
      <c r="AY133" s="19" t="s">
        <v>164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88</v>
      </c>
      <c r="BK133" s="228">
        <f>ROUND(I133*H133,2)</f>
        <v>0</v>
      </c>
      <c r="BL133" s="19" t="s">
        <v>311</v>
      </c>
      <c r="BM133" s="227" t="s">
        <v>2112</v>
      </c>
    </row>
    <row r="134" s="2" customFormat="1">
      <c r="A134" s="40"/>
      <c r="B134" s="41"/>
      <c r="C134" s="42"/>
      <c r="D134" s="229" t="s">
        <v>174</v>
      </c>
      <c r="E134" s="42"/>
      <c r="F134" s="230" t="s">
        <v>1274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174</v>
      </c>
      <c r="AU134" s="19" t="s">
        <v>88</v>
      </c>
    </row>
    <row r="135" s="2" customFormat="1" ht="55.5" customHeight="1">
      <c r="A135" s="40"/>
      <c r="B135" s="41"/>
      <c r="C135" s="216" t="s">
        <v>311</v>
      </c>
      <c r="D135" s="216" t="s">
        <v>167</v>
      </c>
      <c r="E135" s="217" t="s">
        <v>1275</v>
      </c>
      <c r="F135" s="218" t="s">
        <v>1276</v>
      </c>
      <c r="G135" s="219" t="s">
        <v>221</v>
      </c>
      <c r="H135" s="220">
        <v>66</v>
      </c>
      <c r="I135" s="221"/>
      <c r="J135" s="222">
        <f>ROUND(I135*H135,2)</f>
        <v>0</v>
      </c>
      <c r="K135" s="218" t="s">
        <v>171</v>
      </c>
      <c r="L135" s="46"/>
      <c r="M135" s="223" t="s">
        <v>19</v>
      </c>
      <c r="N135" s="224" t="s">
        <v>48</v>
      </c>
      <c r="O135" s="86"/>
      <c r="P135" s="225">
        <f>O135*H135</f>
        <v>0</v>
      </c>
      <c r="Q135" s="225">
        <v>0.00012</v>
      </c>
      <c r="R135" s="225">
        <f>Q135*H135</f>
        <v>0.00792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311</v>
      </c>
      <c r="AT135" s="227" t="s">
        <v>167</v>
      </c>
      <c r="AU135" s="227" t="s">
        <v>88</v>
      </c>
      <c r="AY135" s="19" t="s">
        <v>164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88</v>
      </c>
      <c r="BK135" s="228">
        <f>ROUND(I135*H135,2)</f>
        <v>0</v>
      </c>
      <c r="BL135" s="19" t="s">
        <v>311</v>
      </c>
      <c r="BM135" s="227" t="s">
        <v>2113</v>
      </c>
    </row>
    <row r="136" s="2" customFormat="1">
      <c r="A136" s="40"/>
      <c r="B136" s="41"/>
      <c r="C136" s="42"/>
      <c r="D136" s="229" t="s">
        <v>174</v>
      </c>
      <c r="E136" s="42"/>
      <c r="F136" s="230" t="s">
        <v>1278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174</v>
      </c>
      <c r="AU136" s="19" t="s">
        <v>88</v>
      </c>
    </row>
    <row r="137" s="13" customFormat="1">
      <c r="A137" s="13"/>
      <c r="B137" s="234"/>
      <c r="C137" s="235"/>
      <c r="D137" s="236" t="s">
        <v>176</v>
      </c>
      <c r="E137" s="237" t="s">
        <v>19</v>
      </c>
      <c r="F137" s="238" t="s">
        <v>2114</v>
      </c>
      <c r="G137" s="235"/>
      <c r="H137" s="239">
        <v>50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176</v>
      </c>
      <c r="AU137" s="245" t="s">
        <v>88</v>
      </c>
      <c r="AV137" s="13" t="s">
        <v>88</v>
      </c>
      <c r="AW137" s="13" t="s">
        <v>37</v>
      </c>
      <c r="AX137" s="13" t="s">
        <v>76</v>
      </c>
      <c r="AY137" s="245" t="s">
        <v>164</v>
      </c>
    </row>
    <row r="138" s="13" customFormat="1">
      <c r="A138" s="13"/>
      <c r="B138" s="234"/>
      <c r="C138" s="235"/>
      <c r="D138" s="236" t="s">
        <v>176</v>
      </c>
      <c r="E138" s="237" t="s">
        <v>19</v>
      </c>
      <c r="F138" s="238" t="s">
        <v>2115</v>
      </c>
      <c r="G138" s="235"/>
      <c r="H138" s="239">
        <v>16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176</v>
      </c>
      <c r="AU138" s="245" t="s">
        <v>88</v>
      </c>
      <c r="AV138" s="13" t="s">
        <v>88</v>
      </c>
      <c r="AW138" s="13" t="s">
        <v>37</v>
      </c>
      <c r="AX138" s="13" t="s">
        <v>76</v>
      </c>
      <c r="AY138" s="245" t="s">
        <v>164</v>
      </c>
    </row>
    <row r="139" s="15" customFormat="1">
      <c r="A139" s="15"/>
      <c r="B139" s="256"/>
      <c r="C139" s="257"/>
      <c r="D139" s="236" t="s">
        <v>176</v>
      </c>
      <c r="E139" s="258" t="s">
        <v>19</v>
      </c>
      <c r="F139" s="259" t="s">
        <v>185</v>
      </c>
      <c r="G139" s="257"/>
      <c r="H139" s="260">
        <v>66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176</v>
      </c>
      <c r="AU139" s="266" t="s">
        <v>88</v>
      </c>
      <c r="AV139" s="15" t="s">
        <v>172</v>
      </c>
      <c r="AW139" s="15" t="s">
        <v>37</v>
      </c>
      <c r="AX139" s="15" t="s">
        <v>83</v>
      </c>
      <c r="AY139" s="266" t="s">
        <v>164</v>
      </c>
    </row>
    <row r="140" s="2" customFormat="1" ht="55.5" customHeight="1">
      <c r="A140" s="40"/>
      <c r="B140" s="41"/>
      <c r="C140" s="216" t="s">
        <v>320</v>
      </c>
      <c r="D140" s="216" t="s">
        <v>167</v>
      </c>
      <c r="E140" s="217" t="s">
        <v>1281</v>
      </c>
      <c r="F140" s="218" t="s">
        <v>1282</v>
      </c>
      <c r="G140" s="219" t="s">
        <v>221</v>
      </c>
      <c r="H140" s="220">
        <v>4</v>
      </c>
      <c r="I140" s="221"/>
      <c r="J140" s="222">
        <f>ROUND(I140*H140,2)</f>
        <v>0</v>
      </c>
      <c r="K140" s="218" t="s">
        <v>19</v>
      </c>
      <c r="L140" s="46"/>
      <c r="M140" s="223" t="s">
        <v>19</v>
      </c>
      <c r="N140" s="224" t="s">
        <v>48</v>
      </c>
      <c r="O140" s="86"/>
      <c r="P140" s="225">
        <f>O140*H140</f>
        <v>0</v>
      </c>
      <c r="Q140" s="225">
        <v>0.00020000000000000001</v>
      </c>
      <c r="R140" s="225">
        <f>Q140*H140</f>
        <v>0.00080000000000000004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311</v>
      </c>
      <c r="AT140" s="227" t="s">
        <v>167</v>
      </c>
      <c r="AU140" s="227" t="s">
        <v>88</v>
      </c>
      <c r="AY140" s="19" t="s">
        <v>164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88</v>
      </c>
      <c r="BK140" s="228">
        <f>ROUND(I140*H140,2)</f>
        <v>0</v>
      </c>
      <c r="BL140" s="19" t="s">
        <v>311</v>
      </c>
      <c r="BM140" s="227" t="s">
        <v>2116</v>
      </c>
    </row>
    <row r="141" s="13" customFormat="1">
      <c r="A141" s="13"/>
      <c r="B141" s="234"/>
      <c r="C141" s="235"/>
      <c r="D141" s="236" t="s">
        <v>176</v>
      </c>
      <c r="E141" s="237" t="s">
        <v>19</v>
      </c>
      <c r="F141" s="238" t="s">
        <v>2117</v>
      </c>
      <c r="G141" s="235"/>
      <c r="H141" s="239">
        <v>4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176</v>
      </c>
      <c r="AU141" s="245" t="s">
        <v>88</v>
      </c>
      <c r="AV141" s="13" t="s">
        <v>88</v>
      </c>
      <c r="AW141" s="13" t="s">
        <v>37</v>
      </c>
      <c r="AX141" s="13" t="s">
        <v>83</v>
      </c>
      <c r="AY141" s="245" t="s">
        <v>164</v>
      </c>
    </row>
    <row r="142" s="2" customFormat="1" ht="44.25" customHeight="1">
      <c r="A142" s="40"/>
      <c r="B142" s="41"/>
      <c r="C142" s="216" t="s">
        <v>327</v>
      </c>
      <c r="D142" s="216" t="s">
        <v>167</v>
      </c>
      <c r="E142" s="217" t="s">
        <v>1285</v>
      </c>
      <c r="F142" s="218" t="s">
        <v>1286</v>
      </c>
      <c r="G142" s="219" t="s">
        <v>349</v>
      </c>
      <c r="H142" s="220">
        <v>0.047</v>
      </c>
      <c r="I142" s="221"/>
      <c r="J142" s="222">
        <f>ROUND(I142*H142,2)</f>
        <v>0</v>
      </c>
      <c r="K142" s="218" t="s">
        <v>171</v>
      </c>
      <c r="L142" s="46"/>
      <c r="M142" s="223" t="s">
        <v>19</v>
      </c>
      <c r="N142" s="224" t="s">
        <v>48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311</v>
      </c>
      <c r="AT142" s="227" t="s">
        <v>167</v>
      </c>
      <c r="AU142" s="227" t="s">
        <v>88</v>
      </c>
      <c r="AY142" s="19" t="s">
        <v>164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88</v>
      </c>
      <c r="BK142" s="228">
        <f>ROUND(I142*H142,2)</f>
        <v>0</v>
      </c>
      <c r="BL142" s="19" t="s">
        <v>311</v>
      </c>
      <c r="BM142" s="227" t="s">
        <v>2118</v>
      </c>
    </row>
    <row r="143" s="2" customFormat="1">
      <c r="A143" s="40"/>
      <c r="B143" s="41"/>
      <c r="C143" s="42"/>
      <c r="D143" s="229" t="s">
        <v>174</v>
      </c>
      <c r="E143" s="42"/>
      <c r="F143" s="230" t="s">
        <v>1288</v>
      </c>
      <c r="G143" s="42"/>
      <c r="H143" s="42"/>
      <c r="I143" s="231"/>
      <c r="J143" s="42"/>
      <c r="K143" s="42"/>
      <c r="L143" s="46"/>
      <c r="M143" s="232"/>
      <c r="N143" s="23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174</v>
      </c>
      <c r="AU143" s="19" t="s">
        <v>88</v>
      </c>
    </row>
    <row r="144" s="2" customFormat="1" ht="49.05" customHeight="1">
      <c r="A144" s="40"/>
      <c r="B144" s="41"/>
      <c r="C144" s="216" t="s">
        <v>332</v>
      </c>
      <c r="D144" s="216" t="s">
        <v>167</v>
      </c>
      <c r="E144" s="217" t="s">
        <v>1289</v>
      </c>
      <c r="F144" s="218" t="s">
        <v>1290</v>
      </c>
      <c r="G144" s="219" t="s">
        <v>349</v>
      </c>
      <c r="H144" s="220">
        <v>0.047</v>
      </c>
      <c r="I144" s="221"/>
      <c r="J144" s="222">
        <f>ROUND(I144*H144,2)</f>
        <v>0</v>
      </c>
      <c r="K144" s="218" t="s">
        <v>171</v>
      </c>
      <c r="L144" s="46"/>
      <c r="M144" s="223" t="s">
        <v>19</v>
      </c>
      <c r="N144" s="224" t="s">
        <v>48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311</v>
      </c>
      <c r="AT144" s="227" t="s">
        <v>167</v>
      </c>
      <c r="AU144" s="227" t="s">
        <v>88</v>
      </c>
      <c r="AY144" s="19" t="s">
        <v>164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88</v>
      </c>
      <c r="BK144" s="228">
        <f>ROUND(I144*H144,2)</f>
        <v>0</v>
      </c>
      <c r="BL144" s="19" t="s">
        <v>311</v>
      </c>
      <c r="BM144" s="227" t="s">
        <v>2119</v>
      </c>
    </row>
    <row r="145" s="2" customFormat="1">
      <c r="A145" s="40"/>
      <c r="B145" s="41"/>
      <c r="C145" s="42"/>
      <c r="D145" s="229" t="s">
        <v>174</v>
      </c>
      <c r="E145" s="42"/>
      <c r="F145" s="230" t="s">
        <v>1292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174</v>
      </c>
      <c r="AU145" s="19" t="s">
        <v>88</v>
      </c>
    </row>
    <row r="146" s="12" customFormat="1" ht="22.8" customHeight="1">
      <c r="A146" s="12"/>
      <c r="B146" s="200"/>
      <c r="C146" s="201"/>
      <c r="D146" s="202" t="s">
        <v>75</v>
      </c>
      <c r="E146" s="214" t="s">
        <v>1293</v>
      </c>
      <c r="F146" s="214" t="s">
        <v>1294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SUM(P147:P169)</f>
        <v>0</v>
      </c>
      <c r="Q146" s="208"/>
      <c r="R146" s="209">
        <f>SUM(R147:R169)</f>
        <v>0.01043</v>
      </c>
      <c r="S146" s="208"/>
      <c r="T146" s="210">
        <f>SUM(T147:T169)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88</v>
      </c>
      <c r="AT146" s="212" t="s">
        <v>75</v>
      </c>
      <c r="AU146" s="212" t="s">
        <v>83</v>
      </c>
      <c r="AY146" s="211" t="s">
        <v>164</v>
      </c>
      <c r="BK146" s="213">
        <f>SUM(BK147:BK169)</f>
        <v>0</v>
      </c>
    </row>
    <row r="147" s="2" customFormat="1" ht="21.75" customHeight="1">
      <c r="A147" s="40"/>
      <c r="B147" s="41"/>
      <c r="C147" s="216" t="s">
        <v>337</v>
      </c>
      <c r="D147" s="216" t="s">
        <v>167</v>
      </c>
      <c r="E147" s="217" t="s">
        <v>1295</v>
      </c>
      <c r="F147" s="218" t="s">
        <v>1296</v>
      </c>
      <c r="G147" s="219" t="s">
        <v>246</v>
      </c>
      <c r="H147" s="220">
        <v>12</v>
      </c>
      <c r="I147" s="221"/>
      <c r="J147" s="222">
        <f>ROUND(I147*H147,2)</f>
        <v>0</v>
      </c>
      <c r="K147" s="218" t="s">
        <v>171</v>
      </c>
      <c r="L147" s="46"/>
      <c r="M147" s="223" t="s">
        <v>19</v>
      </c>
      <c r="N147" s="224" t="s">
        <v>48</v>
      </c>
      <c r="O147" s="86"/>
      <c r="P147" s="225">
        <f>O147*H147</f>
        <v>0</v>
      </c>
      <c r="Q147" s="225">
        <v>3.0000000000000001E-05</v>
      </c>
      <c r="R147" s="225">
        <f>Q147*H147</f>
        <v>0.00036000000000000002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311</v>
      </c>
      <c r="AT147" s="227" t="s">
        <v>167</v>
      </c>
      <c r="AU147" s="227" t="s">
        <v>88</v>
      </c>
      <c r="AY147" s="19" t="s">
        <v>164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88</v>
      </c>
      <c r="BK147" s="228">
        <f>ROUND(I147*H147,2)</f>
        <v>0</v>
      </c>
      <c r="BL147" s="19" t="s">
        <v>311</v>
      </c>
      <c r="BM147" s="227" t="s">
        <v>2120</v>
      </c>
    </row>
    <row r="148" s="2" customFormat="1">
      <c r="A148" s="40"/>
      <c r="B148" s="41"/>
      <c r="C148" s="42"/>
      <c r="D148" s="229" t="s">
        <v>174</v>
      </c>
      <c r="E148" s="42"/>
      <c r="F148" s="230" t="s">
        <v>1298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174</v>
      </c>
      <c r="AU148" s="19" t="s">
        <v>88</v>
      </c>
    </row>
    <row r="149" s="2" customFormat="1" ht="21.75" customHeight="1">
      <c r="A149" s="40"/>
      <c r="B149" s="41"/>
      <c r="C149" s="216" t="s">
        <v>7</v>
      </c>
      <c r="D149" s="216" t="s">
        <v>167</v>
      </c>
      <c r="E149" s="217" t="s">
        <v>1299</v>
      </c>
      <c r="F149" s="218" t="s">
        <v>1300</v>
      </c>
      <c r="G149" s="219" t="s">
        <v>246</v>
      </c>
      <c r="H149" s="220">
        <v>8</v>
      </c>
      <c r="I149" s="221"/>
      <c r="J149" s="222">
        <f>ROUND(I149*H149,2)</f>
        <v>0</v>
      </c>
      <c r="K149" s="218" t="s">
        <v>171</v>
      </c>
      <c r="L149" s="46"/>
      <c r="M149" s="223" t="s">
        <v>19</v>
      </c>
      <c r="N149" s="224" t="s">
        <v>48</v>
      </c>
      <c r="O149" s="86"/>
      <c r="P149" s="225">
        <f>O149*H149</f>
        <v>0</v>
      </c>
      <c r="Q149" s="225">
        <v>0.00010000000000000001</v>
      </c>
      <c r="R149" s="225">
        <f>Q149*H149</f>
        <v>0.00080000000000000004</v>
      </c>
      <c r="S149" s="225">
        <v>0</v>
      </c>
      <c r="T149" s="22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311</v>
      </c>
      <c r="AT149" s="227" t="s">
        <v>167</v>
      </c>
      <c r="AU149" s="227" t="s">
        <v>88</v>
      </c>
      <c r="AY149" s="19" t="s">
        <v>164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9" t="s">
        <v>88</v>
      </c>
      <c r="BK149" s="228">
        <f>ROUND(I149*H149,2)</f>
        <v>0</v>
      </c>
      <c r="BL149" s="19" t="s">
        <v>311</v>
      </c>
      <c r="BM149" s="227" t="s">
        <v>2121</v>
      </c>
    </row>
    <row r="150" s="2" customFormat="1">
      <c r="A150" s="40"/>
      <c r="B150" s="41"/>
      <c r="C150" s="42"/>
      <c r="D150" s="229" t="s">
        <v>174</v>
      </c>
      <c r="E150" s="42"/>
      <c r="F150" s="230" t="s">
        <v>1302</v>
      </c>
      <c r="G150" s="42"/>
      <c r="H150" s="42"/>
      <c r="I150" s="231"/>
      <c r="J150" s="42"/>
      <c r="K150" s="42"/>
      <c r="L150" s="46"/>
      <c r="M150" s="232"/>
      <c r="N150" s="23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174</v>
      </c>
      <c r="AU150" s="19" t="s">
        <v>88</v>
      </c>
    </row>
    <row r="151" s="2" customFormat="1" ht="37.8" customHeight="1">
      <c r="A151" s="40"/>
      <c r="B151" s="41"/>
      <c r="C151" s="216" t="s">
        <v>352</v>
      </c>
      <c r="D151" s="216" t="s">
        <v>167</v>
      </c>
      <c r="E151" s="217" t="s">
        <v>2122</v>
      </c>
      <c r="F151" s="218" t="s">
        <v>2123</v>
      </c>
      <c r="G151" s="219" t="s">
        <v>246</v>
      </c>
      <c r="H151" s="220">
        <v>3</v>
      </c>
      <c r="I151" s="221"/>
      <c r="J151" s="222">
        <f>ROUND(I151*H151,2)</f>
        <v>0</v>
      </c>
      <c r="K151" s="218" t="s">
        <v>171</v>
      </c>
      <c r="L151" s="46"/>
      <c r="M151" s="223" t="s">
        <v>19</v>
      </c>
      <c r="N151" s="224" t="s">
        <v>48</v>
      </c>
      <c r="O151" s="86"/>
      <c r="P151" s="225">
        <f>O151*H151</f>
        <v>0</v>
      </c>
      <c r="Q151" s="225">
        <v>0.00013999999999999999</v>
      </c>
      <c r="R151" s="225">
        <f>Q151*H151</f>
        <v>0.00041999999999999996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311</v>
      </c>
      <c r="AT151" s="227" t="s">
        <v>167</v>
      </c>
      <c r="AU151" s="227" t="s">
        <v>88</v>
      </c>
      <c r="AY151" s="19" t="s">
        <v>164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88</v>
      </c>
      <c r="BK151" s="228">
        <f>ROUND(I151*H151,2)</f>
        <v>0</v>
      </c>
      <c r="BL151" s="19" t="s">
        <v>311</v>
      </c>
      <c r="BM151" s="227" t="s">
        <v>2124</v>
      </c>
    </row>
    <row r="152" s="2" customFormat="1">
      <c r="A152" s="40"/>
      <c r="B152" s="41"/>
      <c r="C152" s="42"/>
      <c r="D152" s="229" t="s">
        <v>174</v>
      </c>
      <c r="E152" s="42"/>
      <c r="F152" s="230" t="s">
        <v>2125</v>
      </c>
      <c r="G152" s="42"/>
      <c r="H152" s="42"/>
      <c r="I152" s="231"/>
      <c r="J152" s="42"/>
      <c r="K152" s="42"/>
      <c r="L152" s="46"/>
      <c r="M152" s="232"/>
      <c r="N152" s="23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174</v>
      </c>
      <c r="AU152" s="19" t="s">
        <v>88</v>
      </c>
    </row>
    <row r="153" s="2" customFormat="1" ht="16.5" customHeight="1">
      <c r="A153" s="40"/>
      <c r="B153" s="41"/>
      <c r="C153" s="278" t="s">
        <v>357</v>
      </c>
      <c r="D153" s="278" t="s">
        <v>250</v>
      </c>
      <c r="E153" s="279" t="s">
        <v>1303</v>
      </c>
      <c r="F153" s="280" t="s">
        <v>1304</v>
      </c>
      <c r="G153" s="281" t="s">
        <v>246</v>
      </c>
      <c r="H153" s="282">
        <v>1</v>
      </c>
      <c r="I153" s="283"/>
      <c r="J153" s="284">
        <f>ROUND(I153*H153,2)</f>
        <v>0</v>
      </c>
      <c r="K153" s="280" t="s">
        <v>19</v>
      </c>
      <c r="L153" s="285"/>
      <c r="M153" s="286" t="s">
        <v>19</v>
      </c>
      <c r="N153" s="287" t="s">
        <v>48</v>
      </c>
      <c r="O153" s="86"/>
      <c r="P153" s="225">
        <f>O153*H153</f>
        <v>0</v>
      </c>
      <c r="Q153" s="225">
        <v>0.00023000000000000001</v>
      </c>
      <c r="R153" s="225">
        <f>Q153*H153</f>
        <v>0.00023000000000000001</v>
      </c>
      <c r="S153" s="225">
        <v>0</v>
      </c>
      <c r="T153" s="22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7" t="s">
        <v>397</v>
      </c>
      <c r="AT153" s="227" t="s">
        <v>250</v>
      </c>
      <c r="AU153" s="227" t="s">
        <v>88</v>
      </c>
      <c r="AY153" s="19" t="s">
        <v>164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9" t="s">
        <v>88</v>
      </c>
      <c r="BK153" s="228">
        <f>ROUND(I153*H153,2)</f>
        <v>0</v>
      </c>
      <c r="BL153" s="19" t="s">
        <v>311</v>
      </c>
      <c r="BM153" s="227" t="s">
        <v>2126</v>
      </c>
    </row>
    <row r="154" s="2" customFormat="1" ht="37.8" customHeight="1">
      <c r="A154" s="40"/>
      <c r="B154" s="41"/>
      <c r="C154" s="216" t="s">
        <v>363</v>
      </c>
      <c r="D154" s="216" t="s">
        <v>167</v>
      </c>
      <c r="E154" s="217" t="s">
        <v>1306</v>
      </c>
      <c r="F154" s="218" t="s">
        <v>1307</v>
      </c>
      <c r="G154" s="219" t="s">
        <v>246</v>
      </c>
      <c r="H154" s="220">
        <v>1</v>
      </c>
      <c r="I154" s="221"/>
      <c r="J154" s="222">
        <f>ROUND(I154*H154,2)</f>
        <v>0</v>
      </c>
      <c r="K154" s="218" t="s">
        <v>171</v>
      </c>
      <c r="L154" s="46"/>
      <c r="M154" s="223" t="s">
        <v>19</v>
      </c>
      <c r="N154" s="224" t="s">
        <v>48</v>
      </c>
      <c r="O154" s="86"/>
      <c r="P154" s="225">
        <f>O154*H154</f>
        <v>0</v>
      </c>
      <c r="Q154" s="225">
        <v>0.00027999999999999998</v>
      </c>
      <c r="R154" s="225">
        <f>Q154*H154</f>
        <v>0.00027999999999999998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311</v>
      </c>
      <c r="AT154" s="227" t="s">
        <v>167</v>
      </c>
      <c r="AU154" s="227" t="s">
        <v>88</v>
      </c>
      <c r="AY154" s="19" t="s">
        <v>164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88</v>
      </c>
      <c r="BK154" s="228">
        <f>ROUND(I154*H154,2)</f>
        <v>0</v>
      </c>
      <c r="BL154" s="19" t="s">
        <v>311</v>
      </c>
      <c r="BM154" s="227" t="s">
        <v>2127</v>
      </c>
    </row>
    <row r="155" s="2" customFormat="1">
      <c r="A155" s="40"/>
      <c r="B155" s="41"/>
      <c r="C155" s="42"/>
      <c r="D155" s="229" t="s">
        <v>174</v>
      </c>
      <c r="E155" s="42"/>
      <c r="F155" s="230" t="s">
        <v>1309</v>
      </c>
      <c r="G155" s="42"/>
      <c r="H155" s="42"/>
      <c r="I155" s="231"/>
      <c r="J155" s="42"/>
      <c r="K155" s="42"/>
      <c r="L155" s="46"/>
      <c r="M155" s="232"/>
      <c r="N155" s="23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174</v>
      </c>
      <c r="AU155" s="19" t="s">
        <v>88</v>
      </c>
    </row>
    <row r="156" s="2" customFormat="1" ht="21.75" customHeight="1">
      <c r="A156" s="40"/>
      <c r="B156" s="41"/>
      <c r="C156" s="216" t="s">
        <v>370</v>
      </c>
      <c r="D156" s="216" t="s">
        <v>167</v>
      </c>
      <c r="E156" s="217" t="s">
        <v>1310</v>
      </c>
      <c r="F156" s="218" t="s">
        <v>1311</v>
      </c>
      <c r="G156" s="219" t="s">
        <v>246</v>
      </c>
      <c r="H156" s="220">
        <v>12</v>
      </c>
      <c r="I156" s="221"/>
      <c r="J156" s="222">
        <f>ROUND(I156*H156,2)</f>
        <v>0</v>
      </c>
      <c r="K156" s="218" t="s">
        <v>171</v>
      </c>
      <c r="L156" s="46"/>
      <c r="M156" s="223" t="s">
        <v>19</v>
      </c>
      <c r="N156" s="224" t="s">
        <v>48</v>
      </c>
      <c r="O156" s="86"/>
      <c r="P156" s="225">
        <f>O156*H156</f>
        <v>0</v>
      </c>
      <c r="Q156" s="225">
        <v>0.00025000000000000001</v>
      </c>
      <c r="R156" s="225">
        <f>Q156*H156</f>
        <v>0.0030000000000000001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311</v>
      </c>
      <c r="AT156" s="227" t="s">
        <v>167</v>
      </c>
      <c r="AU156" s="227" t="s">
        <v>88</v>
      </c>
      <c r="AY156" s="19" t="s">
        <v>164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9" t="s">
        <v>88</v>
      </c>
      <c r="BK156" s="228">
        <f>ROUND(I156*H156,2)</f>
        <v>0</v>
      </c>
      <c r="BL156" s="19" t="s">
        <v>311</v>
      </c>
      <c r="BM156" s="227" t="s">
        <v>2128</v>
      </c>
    </row>
    <row r="157" s="2" customFormat="1">
      <c r="A157" s="40"/>
      <c r="B157" s="41"/>
      <c r="C157" s="42"/>
      <c r="D157" s="229" t="s">
        <v>174</v>
      </c>
      <c r="E157" s="42"/>
      <c r="F157" s="230" t="s">
        <v>1313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174</v>
      </c>
      <c r="AU157" s="19" t="s">
        <v>88</v>
      </c>
    </row>
    <row r="158" s="2" customFormat="1" ht="33" customHeight="1">
      <c r="A158" s="40"/>
      <c r="B158" s="41"/>
      <c r="C158" s="216" t="s">
        <v>379</v>
      </c>
      <c r="D158" s="216" t="s">
        <v>167</v>
      </c>
      <c r="E158" s="217" t="s">
        <v>1314</v>
      </c>
      <c r="F158" s="218" t="s">
        <v>1315</v>
      </c>
      <c r="G158" s="219" t="s">
        <v>246</v>
      </c>
      <c r="H158" s="220">
        <v>5</v>
      </c>
      <c r="I158" s="221"/>
      <c r="J158" s="222">
        <f>ROUND(I158*H158,2)</f>
        <v>0</v>
      </c>
      <c r="K158" s="218" t="s">
        <v>171</v>
      </c>
      <c r="L158" s="46"/>
      <c r="M158" s="223" t="s">
        <v>19</v>
      </c>
      <c r="N158" s="224" t="s">
        <v>48</v>
      </c>
      <c r="O158" s="86"/>
      <c r="P158" s="225">
        <f>O158*H158</f>
        <v>0</v>
      </c>
      <c r="Q158" s="225">
        <v>0.00069999999999999999</v>
      </c>
      <c r="R158" s="225">
        <f>Q158*H158</f>
        <v>0.0035000000000000001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311</v>
      </c>
      <c r="AT158" s="227" t="s">
        <v>167</v>
      </c>
      <c r="AU158" s="227" t="s">
        <v>88</v>
      </c>
      <c r="AY158" s="19" t="s">
        <v>164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88</v>
      </c>
      <c r="BK158" s="228">
        <f>ROUND(I158*H158,2)</f>
        <v>0</v>
      </c>
      <c r="BL158" s="19" t="s">
        <v>311</v>
      </c>
      <c r="BM158" s="227" t="s">
        <v>2129</v>
      </c>
    </row>
    <row r="159" s="2" customFormat="1">
      <c r="A159" s="40"/>
      <c r="B159" s="41"/>
      <c r="C159" s="42"/>
      <c r="D159" s="229" t="s">
        <v>174</v>
      </c>
      <c r="E159" s="42"/>
      <c r="F159" s="230" t="s">
        <v>1317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174</v>
      </c>
      <c r="AU159" s="19" t="s">
        <v>88</v>
      </c>
    </row>
    <row r="160" s="2" customFormat="1" ht="24.15" customHeight="1">
      <c r="A160" s="40"/>
      <c r="B160" s="41"/>
      <c r="C160" s="216" t="s">
        <v>394</v>
      </c>
      <c r="D160" s="216" t="s">
        <v>167</v>
      </c>
      <c r="E160" s="217" t="s">
        <v>1318</v>
      </c>
      <c r="F160" s="218" t="s">
        <v>1319</v>
      </c>
      <c r="G160" s="219" t="s">
        <v>246</v>
      </c>
      <c r="H160" s="220">
        <v>2</v>
      </c>
      <c r="I160" s="221"/>
      <c r="J160" s="222">
        <f>ROUND(I160*H160,2)</f>
        <v>0</v>
      </c>
      <c r="K160" s="218" t="s">
        <v>171</v>
      </c>
      <c r="L160" s="46"/>
      <c r="M160" s="223" t="s">
        <v>19</v>
      </c>
      <c r="N160" s="224" t="s">
        <v>48</v>
      </c>
      <c r="O160" s="86"/>
      <c r="P160" s="225">
        <f>O160*H160</f>
        <v>0</v>
      </c>
      <c r="Q160" s="225">
        <v>0.00022000000000000001</v>
      </c>
      <c r="R160" s="225">
        <f>Q160*H160</f>
        <v>0.00044000000000000002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311</v>
      </c>
      <c r="AT160" s="227" t="s">
        <v>167</v>
      </c>
      <c r="AU160" s="227" t="s">
        <v>88</v>
      </c>
      <c r="AY160" s="19" t="s">
        <v>164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88</v>
      </c>
      <c r="BK160" s="228">
        <f>ROUND(I160*H160,2)</f>
        <v>0</v>
      </c>
      <c r="BL160" s="19" t="s">
        <v>311</v>
      </c>
      <c r="BM160" s="227" t="s">
        <v>2130</v>
      </c>
    </row>
    <row r="161" s="2" customFormat="1">
      <c r="A161" s="40"/>
      <c r="B161" s="41"/>
      <c r="C161" s="42"/>
      <c r="D161" s="229" t="s">
        <v>174</v>
      </c>
      <c r="E161" s="42"/>
      <c r="F161" s="230" t="s">
        <v>1321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174</v>
      </c>
      <c r="AU161" s="19" t="s">
        <v>88</v>
      </c>
    </row>
    <row r="162" s="2" customFormat="1" ht="24.15" customHeight="1">
      <c r="A162" s="40"/>
      <c r="B162" s="41"/>
      <c r="C162" s="216" t="s">
        <v>401</v>
      </c>
      <c r="D162" s="216" t="s">
        <v>167</v>
      </c>
      <c r="E162" s="217" t="s">
        <v>1322</v>
      </c>
      <c r="F162" s="218" t="s">
        <v>1323</v>
      </c>
      <c r="G162" s="219" t="s">
        <v>246</v>
      </c>
      <c r="H162" s="220">
        <v>1</v>
      </c>
      <c r="I162" s="221"/>
      <c r="J162" s="222">
        <f>ROUND(I162*H162,2)</f>
        <v>0</v>
      </c>
      <c r="K162" s="218" t="s">
        <v>171</v>
      </c>
      <c r="L162" s="46"/>
      <c r="M162" s="223" t="s">
        <v>19</v>
      </c>
      <c r="N162" s="224" t="s">
        <v>48</v>
      </c>
      <c r="O162" s="86"/>
      <c r="P162" s="225">
        <f>O162*H162</f>
        <v>0</v>
      </c>
      <c r="Q162" s="225">
        <v>0.00038000000000000002</v>
      </c>
      <c r="R162" s="225">
        <f>Q162*H162</f>
        <v>0.00038000000000000002</v>
      </c>
      <c r="S162" s="225">
        <v>0</v>
      </c>
      <c r="T162" s="22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7" t="s">
        <v>311</v>
      </c>
      <c r="AT162" s="227" t="s">
        <v>167</v>
      </c>
      <c r="AU162" s="227" t="s">
        <v>88</v>
      </c>
      <c r="AY162" s="19" t="s">
        <v>164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9" t="s">
        <v>88</v>
      </c>
      <c r="BK162" s="228">
        <f>ROUND(I162*H162,2)</f>
        <v>0</v>
      </c>
      <c r="BL162" s="19" t="s">
        <v>311</v>
      </c>
      <c r="BM162" s="227" t="s">
        <v>2131</v>
      </c>
    </row>
    <row r="163" s="2" customFormat="1">
      <c r="A163" s="40"/>
      <c r="B163" s="41"/>
      <c r="C163" s="42"/>
      <c r="D163" s="229" t="s">
        <v>174</v>
      </c>
      <c r="E163" s="42"/>
      <c r="F163" s="230" t="s">
        <v>1325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174</v>
      </c>
      <c r="AU163" s="19" t="s">
        <v>88</v>
      </c>
    </row>
    <row r="164" s="2" customFormat="1" ht="24.15" customHeight="1">
      <c r="A164" s="40"/>
      <c r="B164" s="41"/>
      <c r="C164" s="216" t="s">
        <v>406</v>
      </c>
      <c r="D164" s="216" t="s">
        <v>167</v>
      </c>
      <c r="E164" s="217" t="s">
        <v>1326</v>
      </c>
      <c r="F164" s="218" t="s">
        <v>1327</v>
      </c>
      <c r="G164" s="219" t="s">
        <v>246</v>
      </c>
      <c r="H164" s="220">
        <v>3</v>
      </c>
      <c r="I164" s="221"/>
      <c r="J164" s="222">
        <f>ROUND(I164*H164,2)</f>
        <v>0</v>
      </c>
      <c r="K164" s="218" t="s">
        <v>171</v>
      </c>
      <c r="L164" s="46"/>
      <c r="M164" s="223" t="s">
        <v>19</v>
      </c>
      <c r="N164" s="224" t="s">
        <v>48</v>
      </c>
      <c r="O164" s="86"/>
      <c r="P164" s="225">
        <f>O164*H164</f>
        <v>0</v>
      </c>
      <c r="Q164" s="225">
        <v>0.00034000000000000002</v>
      </c>
      <c r="R164" s="225">
        <f>Q164*H164</f>
        <v>0.0010200000000000001</v>
      </c>
      <c r="S164" s="225">
        <v>0</v>
      </c>
      <c r="T164" s="22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7" t="s">
        <v>311</v>
      </c>
      <c r="AT164" s="227" t="s">
        <v>167</v>
      </c>
      <c r="AU164" s="227" t="s">
        <v>88</v>
      </c>
      <c r="AY164" s="19" t="s">
        <v>164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9" t="s">
        <v>88</v>
      </c>
      <c r="BK164" s="228">
        <f>ROUND(I164*H164,2)</f>
        <v>0</v>
      </c>
      <c r="BL164" s="19" t="s">
        <v>311</v>
      </c>
      <c r="BM164" s="227" t="s">
        <v>2132</v>
      </c>
    </row>
    <row r="165" s="2" customFormat="1">
      <c r="A165" s="40"/>
      <c r="B165" s="41"/>
      <c r="C165" s="42"/>
      <c r="D165" s="229" t="s">
        <v>174</v>
      </c>
      <c r="E165" s="42"/>
      <c r="F165" s="230" t="s">
        <v>1329</v>
      </c>
      <c r="G165" s="42"/>
      <c r="H165" s="42"/>
      <c r="I165" s="231"/>
      <c r="J165" s="42"/>
      <c r="K165" s="42"/>
      <c r="L165" s="46"/>
      <c r="M165" s="232"/>
      <c r="N165" s="23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174</v>
      </c>
      <c r="AU165" s="19" t="s">
        <v>88</v>
      </c>
    </row>
    <row r="166" s="2" customFormat="1" ht="44.25" customHeight="1">
      <c r="A166" s="40"/>
      <c r="B166" s="41"/>
      <c r="C166" s="216" t="s">
        <v>412</v>
      </c>
      <c r="D166" s="216" t="s">
        <v>167</v>
      </c>
      <c r="E166" s="217" t="s">
        <v>1330</v>
      </c>
      <c r="F166" s="218" t="s">
        <v>1331</v>
      </c>
      <c r="G166" s="219" t="s">
        <v>349</v>
      </c>
      <c r="H166" s="220">
        <v>0.01</v>
      </c>
      <c r="I166" s="221"/>
      <c r="J166" s="222">
        <f>ROUND(I166*H166,2)</f>
        <v>0</v>
      </c>
      <c r="K166" s="218" t="s">
        <v>171</v>
      </c>
      <c r="L166" s="46"/>
      <c r="M166" s="223" t="s">
        <v>19</v>
      </c>
      <c r="N166" s="224" t="s">
        <v>48</v>
      </c>
      <c r="O166" s="86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7" t="s">
        <v>311</v>
      </c>
      <c r="AT166" s="227" t="s">
        <v>167</v>
      </c>
      <c r="AU166" s="227" t="s">
        <v>88</v>
      </c>
      <c r="AY166" s="19" t="s">
        <v>164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9" t="s">
        <v>88</v>
      </c>
      <c r="BK166" s="228">
        <f>ROUND(I166*H166,2)</f>
        <v>0</v>
      </c>
      <c r="BL166" s="19" t="s">
        <v>311</v>
      </c>
      <c r="BM166" s="227" t="s">
        <v>2133</v>
      </c>
    </row>
    <row r="167" s="2" customFormat="1">
      <c r="A167" s="40"/>
      <c r="B167" s="41"/>
      <c r="C167" s="42"/>
      <c r="D167" s="229" t="s">
        <v>174</v>
      </c>
      <c r="E167" s="42"/>
      <c r="F167" s="230" t="s">
        <v>1333</v>
      </c>
      <c r="G167" s="42"/>
      <c r="H167" s="42"/>
      <c r="I167" s="231"/>
      <c r="J167" s="42"/>
      <c r="K167" s="42"/>
      <c r="L167" s="46"/>
      <c r="M167" s="232"/>
      <c r="N167" s="23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174</v>
      </c>
      <c r="AU167" s="19" t="s">
        <v>88</v>
      </c>
    </row>
    <row r="168" s="2" customFormat="1" ht="49.05" customHeight="1">
      <c r="A168" s="40"/>
      <c r="B168" s="41"/>
      <c r="C168" s="216" t="s">
        <v>416</v>
      </c>
      <c r="D168" s="216" t="s">
        <v>167</v>
      </c>
      <c r="E168" s="217" t="s">
        <v>1334</v>
      </c>
      <c r="F168" s="218" t="s">
        <v>1335</v>
      </c>
      <c r="G168" s="219" t="s">
        <v>349</v>
      </c>
      <c r="H168" s="220">
        <v>0.01</v>
      </c>
      <c r="I168" s="221"/>
      <c r="J168" s="222">
        <f>ROUND(I168*H168,2)</f>
        <v>0</v>
      </c>
      <c r="K168" s="218" t="s">
        <v>171</v>
      </c>
      <c r="L168" s="46"/>
      <c r="M168" s="223" t="s">
        <v>19</v>
      </c>
      <c r="N168" s="224" t="s">
        <v>48</v>
      </c>
      <c r="O168" s="86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311</v>
      </c>
      <c r="AT168" s="227" t="s">
        <v>167</v>
      </c>
      <c r="AU168" s="227" t="s">
        <v>88</v>
      </c>
      <c r="AY168" s="19" t="s">
        <v>164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9" t="s">
        <v>88</v>
      </c>
      <c r="BK168" s="228">
        <f>ROUND(I168*H168,2)</f>
        <v>0</v>
      </c>
      <c r="BL168" s="19" t="s">
        <v>311</v>
      </c>
      <c r="BM168" s="227" t="s">
        <v>2134</v>
      </c>
    </row>
    <row r="169" s="2" customFormat="1">
      <c r="A169" s="40"/>
      <c r="B169" s="41"/>
      <c r="C169" s="42"/>
      <c r="D169" s="229" t="s">
        <v>174</v>
      </c>
      <c r="E169" s="42"/>
      <c r="F169" s="230" t="s">
        <v>1337</v>
      </c>
      <c r="G169" s="42"/>
      <c r="H169" s="42"/>
      <c r="I169" s="231"/>
      <c r="J169" s="42"/>
      <c r="K169" s="42"/>
      <c r="L169" s="46"/>
      <c r="M169" s="232"/>
      <c r="N169" s="23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174</v>
      </c>
      <c r="AU169" s="19" t="s">
        <v>88</v>
      </c>
    </row>
    <row r="170" s="12" customFormat="1" ht="22.8" customHeight="1">
      <c r="A170" s="12"/>
      <c r="B170" s="200"/>
      <c r="C170" s="201"/>
      <c r="D170" s="202" t="s">
        <v>75</v>
      </c>
      <c r="E170" s="214" t="s">
        <v>1338</v>
      </c>
      <c r="F170" s="214" t="s">
        <v>1339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SUM(P171:P182)</f>
        <v>0</v>
      </c>
      <c r="Q170" s="208"/>
      <c r="R170" s="209">
        <f>SUM(R171:R182)</f>
        <v>0.30391999999999997</v>
      </c>
      <c r="S170" s="208"/>
      <c r="T170" s="210">
        <f>SUM(T171:T182)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88</v>
      </c>
      <c r="AT170" s="212" t="s">
        <v>75</v>
      </c>
      <c r="AU170" s="212" t="s">
        <v>83</v>
      </c>
      <c r="AY170" s="211" t="s">
        <v>164</v>
      </c>
      <c r="BK170" s="213">
        <f>SUM(BK171:BK182)</f>
        <v>0</v>
      </c>
    </row>
    <row r="171" s="2" customFormat="1" ht="49.05" customHeight="1">
      <c r="A171" s="40"/>
      <c r="B171" s="41"/>
      <c r="C171" s="216" t="s">
        <v>397</v>
      </c>
      <c r="D171" s="216" t="s">
        <v>167</v>
      </c>
      <c r="E171" s="217" t="s">
        <v>2135</v>
      </c>
      <c r="F171" s="218" t="s">
        <v>2136</v>
      </c>
      <c r="G171" s="219" t="s">
        <v>246</v>
      </c>
      <c r="H171" s="220">
        <v>1</v>
      </c>
      <c r="I171" s="221"/>
      <c r="J171" s="222">
        <f>ROUND(I171*H171,2)</f>
        <v>0</v>
      </c>
      <c r="K171" s="218" t="s">
        <v>19</v>
      </c>
      <c r="L171" s="46"/>
      <c r="M171" s="223" t="s">
        <v>19</v>
      </c>
      <c r="N171" s="224" t="s">
        <v>48</v>
      </c>
      <c r="O171" s="86"/>
      <c r="P171" s="225">
        <f>O171*H171</f>
        <v>0</v>
      </c>
      <c r="Q171" s="225">
        <v>0.054960000000000002</v>
      </c>
      <c r="R171" s="225">
        <f>Q171*H171</f>
        <v>0.054960000000000002</v>
      </c>
      <c r="S171" s="225">
        <v>0</v>
      </c>
      <c r="T171" s="22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7" t="s">
        <v>311</v>
      </c>
      <c r="AT171" s="227" t="s">
        <v>167</v>
      </c>
      <c r="AU171" s="227" t="s">
        <v>88</v>
      </c>
      <c r="AY171" s="19" t="s">
        <v>164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9" t="s">
        <v>88</v>
      </c>
      <c r="BK171" s="228">
        <f>ROUND(I171*H171,2)</f>
        <v>0</v>
      </c>
      <c r="BL171" s="19" t="s">
        <v>311</v>
      </c>
      <c r="BM171" s="227" t="s">
        <v>2137</v>
      </c>
    </row>
    <row r="172" s="2" customFormat="1" ht="49.05" customHeight="1">
      <c r="A172" s="40"/>
      <c r="B172" s="41"/>
      <c r="C172" s="216" t="s">
        <v>426</v>
      </c>
      <c r="D172" s="216" t="s">
        <v>167</v>
      </c>
      <c r="E172" s="217" t="s">
        <v>2138</v>
      </c>
      <c r="F172" s="218" t="s">
        <v>2139</v>
      </c>
      <c r="G172" s="219" t="s">
        <v>246</v>
      </c>
      <c r="H172" s="220">
        <v>1</v>
      </c>
      <c r="I172" s="221"/>
      <c r="J172" s="222">
        <f>ROUND(I172*H172,2)</f>
        <v>0</v>
      </c>
      <c r="K172" s="218" t="s">
        <v>19</v>
      </c>
      <c r="L172" s="46"/>
      <c r="M172" s="223" t="s">
        <v>19</v>
      </c>
      <c r="N172" s="224" t="s">
        <v>48</v>
      </c>
      <c r="O172" s="86"/>
      <c r="P172" s="225">
        <f>O172*H172</f>
        <v>0</v>
      </c>
      <c r="Q172" s="225">
        <v>0.025020000000000001</v>
      </c>
      <c r="R172" s="225">
        <f>Q172*H172</f>
        <v>0.025020000000000001</v>
      </c>
      <c r="S172" s="225">
        <v>0</v>
      </c>
      <c r="T172" s="22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7" t="s">
        <v>311</v>
      </c>
      <c r="AT172" s="227" t="s">
        <v>167</v>
      </c>
      <c r="AU172" s="227" t="s">
        <v>88</v>
      </c>
      <c r="AY172" s="19" t="s">
        <v>164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9" t="s">
        <v>88</v>
      </c>
      <c r="BK172" s="228">
        <f>ROUND(I172*H172,2)</f>
        <v>0</v>
      </c>
      <c r="BL172" s="19" t="s">
        <v>311</v>
      </c>
      <c r="BM172" s="227" t="s">
        <v>2140</v>
      </c>
    </row>
    <row r="173" s="2" customFormat="1" ht="49.05" customHeight="1">
      <c r="A173" s="40"/>
      <c r="B173" s="41"/>
      <c r="C173" s="216" t="s">
        <v>433</v>
      </c>
      <c r="D173" s="216" t="s">
        <v>167</v>
      </c>
      <c r="E173" s="217" t="s">
        <v>2141</v>
      </c>
      <c r="F173" s="218" t="s">
        <v>2142</v>
      </c>
      <c r="G173" s="219" t="s">
        <v>246</v>
      </c>
      <c r="H173" s="220">
        <v>1</v>
      </c>
      <c r="I173" s="221"/>
      <c r="J173" s="222">
        <f>ROUND(I173*H173,2)</f>
        <v>0</v>
      </c>
      <c r="K173" s="218" t="s">
        <v>19</v>
      </c>
      <c r="L173" s="46"/>
      <c r="M173" s="223" t="s">
        <v>19</v>
      </c>
      <c r="N173" s="224" t="s">
        <v>48</v>
      </c>
      <c r="O173" s="86"/>
      <c r="P173" s="225">
        <f>O173*H173</f>
        <v>0</v>
      </c>
      <c r="Q173" s="225">
        <v>0.031539999999999999</v>
      </c>
      <c r="R173" s="225">
        <f>Q173*H173</f>
        <v>0.031539999999999999</v>
      </c>
      <c r="S173" s="225">
        <v>0</v>
      </c>
      <c r="T173" s="22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311</v>
      </c>
      <c r="AT173" s="227" t="s">
        <v>167</v>
      </c>
      <c r="AU173" s="227" t="s">
        <v>88</v>
      </c>
      <c r="AY173" s="19" t="s">
        <v>164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9" t="s">
        <v>88</v>
      </c>
      <c r="BK173" s="228">
        <f>ROUND(I173*H173,2)</f>
        <v>0</v>
      </c>
      <c r="BL173" s="19" t="s">
        <v>311</v>
      </c>
      <c r="BM173" s="227" t="s">
        <v>2143</v>
      </c>
    </row>
    <row r="174" s="2" customFormat="1" ht="49.05" customHeight="1">
      <c r="A174" s="40"/>
      <c r="B174" s="41"/>
      <c r="C174" s="216" t="s">
        <v>440</v>
      </c>
      <c r="D174" s="216" t="s">
        <v>167</v>
      </c>
      <c r="E174" s="217" t="s">
        <v>2144</v>
      </c>
      <c r="F174" s="218" t="s">
        <v>2145</v>
      </c>
      <c r="G174" s="219" t="s">
        <v>246</v>
      </c>
      <c r="H174" s="220">
        <v>1</v>
      </c>
      <c r="I174" s="221"/>
      <c r="J174" s="222">
        <f>ROUND(I174*H174,2)</f>
        <v>0</v>
      </c>
      <c r="K174" s="218" t="s">
        <v>19</v>
      </c>
      <c r="L174" s="46"/>
      <c r="M174" s="223" t="s">
        <v>19</v>
      </c>
      <c r="N174" s="224" t="s">
        <v>48</v>
      </c>
      <c r="O174" s="86"/>
      <c r="P174" s="225">
        <f>O174*H174</f>
        <v>0</v>
      </c>
      <c r="Q174" s="225">
        <v>0.041259999999999998</v>
      </c>
      <c r="R174" s="225">
        <f>Q174*H174</f>
        <v>0.041259999999999998</v>
      </c>
      <c r="S174" s="225">
        <v>0</v>
      </c>
      <c r="T174" s="22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7" t="s">
        <v>311</v>
      </c>
      <c r="AT174" s="227" t="s">
        <v>167</v>
      </c>
      <c r="AU174" s="227" t="s">
        <v>88</v>
      </c>
      <c r="AY174" s="19" t="s">
        <v>164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9" t="s">
        <v>88</v>
      </c>
      <c r="BK174" s="228">
        <f>ROUND(I174*H174,2)</f>
        <v>0</v>
      </c>
      <c r="BL174" s="19" t="s">
        <v>311</v>
      </c>
      <c r="BM174" s="227" t="s">
        <v>2146</v>
      </c>
    </row>
    <row r="175" s="2" customFormat="1" ht="49.05" customHeight="1">
      <c r="A175" s="40"/>
      <c r="B175" s="41"/>
      <c r="C175" s="216" t="s">
        <v>446</v>
      </c>
      <c r="D175" s="216" t="s">
        <v>167</v>
      </c>
      <c r="E175" s="217" t="s">
        <v>2147</v>
      </c>
      <c r="F175" s="218" t="s">
        <v>2148</v>
      </c>
      <c r="G175" s="219" t="s">
        <v>246</v>
      </c>
      <c r="H175" s="220">
        <v>1</v>
      </c>
      <c r="I175" s="221"/>
      <c r="J175" s="222">
        <f>ROUND(I175*H175,2)</f>
        <v>0</v>
      </c>
      <c r="K175" s="218" t="s">
        <v>19</v>
      </c>
      <c r="L175" s="46"/>
      <c r="M175" s="223" t="s">
        <v>19</v>
      </c>
      <c r="N175" s="224" t="s">
        <v>48</v>
      </c>
      <c r="O175" s="86"/>
      <c r="P175" s="225">
        <f>O175*H175</f>
        <v>0</v>
      </c>
      <c r="Q175" s="225">
        <v>0.10374</v>
      </c>
      <c r="R175" s="225">
        <f>Q175*H175</f>
        <v>0.10374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311</v>
      </c>
      <c r="AT175" s="227" t="s">
        <v>167</v>
      </c>
      <c r="AU175" s="227" t="s">
        <v>88</v>
      </c>
      <c r="AY175" s="19" t="s">
        <v>164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88</v>
      </c>
      <c r="BK175" s="228">
        <f>ROUND(I175*H175,2)</f>
        <v>0</v>
      </c>
      <c r="BL175" s="19" t="s">
        <v>311</v>
      </c>
      <c r="BM175" s="227" t="s">
        <v>2149</v>
      </c>
    </row>
    <row r="176" s="2" customFormat="1" ht="24.15" customHeight="1">
      <c r="A176" s="40"/>
      <c r="B176" s="41"/>
      <c r="C176" s="216" t="s">
        <v>452</v>
      </c>
      <c r="D176" s="216" t="s">
        <v>167</v>
      </c>
      <c r="E176" s="217" t="s">
        <v>1355</v>
      </c>
      <c r="F176" s="218" t="s">
        <v>1356</v>
      </c>
      <c r="G176" s="219" t="s">
        <v>246</v>
      </c>
      <c r="H176" s="220">
        <v>1</v>
      </c>
      <c r="I176" s="221"/>
      <c r="J176" s="222">
        <f>ROUND(I176*H176,2)</f>
        <v>0</v>
      </c>
      <c r="K176" s="218" t="s">
        <v>171</v>
      </c>
      <c r="L176" s="46"/>
      <c r="M176" s="223" t="s">
        <v>19</v>
      </c>
      <c r="N176" s="224" t="s">
        <v>48</v>
      </c>
      <c r="O176" s="86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311</v>
      </c>
      <c r="AT176" s="227" t="s">
        <v>167</v>
      </c>
      <c r="AU176" s="227" t="s">
        <v>88</v>
      </c>
      <c r="AY176" s="19" t="s">
        <v>164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9" t="s">
        <v>88</v>
      </c>
      <c r="BK176" s="228">
        <f>ROUND(I176*H176,2)</f>
        <v>0</v>
      </c>
      <c r="BL176" s="19" t="s">
        <v>311</v>
      </c>
      <c r="BM176" s="227" t="s">
        <v>2150</v>
      </c>
    </row>
    <row r="177" s="2" customFormat="1">
      <c r="A177" s="40"/>
      <c r="B177" s="41"/>
      <c r="C177" s="42"/>
      <c r="D177" s="229" t="s">
        <v>174</v>
      </c>
      <c r="E177" s="42"/>
      <c r="F177" s="230" t="s">
        <v>1358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174</v>
      </c>
      <c r="AU177" s="19" t="s">
        <v>88</v>
      </c>
    </row>
    <row r="178" s="2" customFormat="1" ht="16.5" customHeight="1">
      <c r="A178" s="40"/>
      <c r="B178" s="41"/>
      <c r="C178" s="278" t="s">
        <v>457</v>
      </c>
      <c r="D178" s="278" t="s">
        <v>250</v>
      </c>
      <c r="E178" s="279" t="s">
        <v>1359</v>
      </c>
      <c r="F178" s="280" t="s">
        <v>1360</v>
      </c>
      <c r="G178" s="281" t="s">
        <v>246</v>
      </c>
      <c r="H178" s="282">
        <v>1</v>
      </c>
      <c r="I178" s="283"/>
      <c r="J178" s="284">
        <f>ROUND(I178*H178,2)</f>
        <v>0</v>
      </c>
      <c r="K178" s="280" t="s">
        <v>19</v>
      </c>
      <c r="L178" s="285"/>
      <c r="M178" s="286" t="s">
        <v>19</v>
      </c>
      <c r="N178" s="287" t="s">
        <v>48</v>
      </c>
      <c r="O178" s="86"/>
      <c r="P178" s="225">
        <f>O178*H178</f>
        <v>0</v>
      </c>
      <c r="Q178" s="225">
        <v>0.047399999999999998</v>
      </c>
      <c r="R178" s="225">
        <f>Q178*H178</f>
        <v>0.047399999999999998</v>
      </c>
      <c r="S178" s="225">
        <v>0</v>
      </c>
      <c r="T178" s="22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7" t="s">
        <v>397</v>
      </c>
      <c r="AT178" s="227" t="s">
        <v>250</v>
      </c>
      <c r="AU178" s="227" t="s">
        <v>88</v>
      </c>
      <c r="AY178" s="19" t="s">
        <v>164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9" t="s">
        <v>88</v>
      </c>
      <c r="BK178" s="228">
        <f>ROUND(I178*H178,2)</f>
        <v>0</v>
      </c>
      <c r="BL178" s="19" t="s">
        <v>311</v>
      </c>
      <c r="BM178" s="227" t="s">
        <v>2151</v>
      </c>
    </row>
    <row r="179" s="2" customFormat="1" ht="44.25" customHeight="1">
      <c r="A179" s="40"/>
      <c r="B179" s="41"/>
      <c r="C179" s="216" t="s">
        <v>459</v>
      </c>
      <c r="D179" s="216" t="s">
        <v>167</v>
      </c>
      <c r="E179" s="217" t="s">
        <v>1363</v>
      </c>
      <c r="F179" s="218" t="s">
        <v>1364</v>
      </c>
      <c r="G179" s="219" t="s">
        <v>349</v>
      </c>
      <c r="H179" s="220">
        <v>0.30399999999999999</v>
      </c>
      <c r="I179" s="221"/>
      <c r="J179" s="222">
        <f>ROUND(I179*H179,2)</f>
        <v>0</v>
      </c>
      <c r="K179" s="218" t="s">
        <v>171</v>
      </c>
      <c r="L179" s="46"/>
      <c r="M179" s="223" t="s">
        <v>19</v>
      </c>
      <c r="N179" s="224" t="s">
        <v>48</v>
      </c>
      <c r="O179" s="86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7" t="s">
        <v>311</v>
      </c>
      <c r="AT179" s="227" t="s">
        <v>167</v>
      </c>
      <c r="AU179" s="227" t="s">
        <v>88</v>
      </c>
      <c r="AY179" s="19" t="s">
        <v>164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9" t="s">
        <v>88</v>
      </c>
      <c r="BK179" s="228">
        <f>ROUND(I179*H179,2)</f>
        <v>0</v>
      </c>
      <c r="BL179" s="19" t="s">
        <v>311</v>
      </c>
      <c r="BM179" s="227" t="s">
        <v>2152</v>
      </c>
    </row>
    <row r="180" s="2" customFormat="1">
      <c r="A180" s="40"/>
      <c r="B180" s="41"/>
      <c r="C180" s="42"/>
      <c r="D180" s="229" t="s">
        <v>174</v>
      </c>
      <c r="E180" s="42"/>
      <c r="F180" s="230" t="s">
        <v>1366</v>
      </c>
      <c r="G180" s="42"/>
      <c r="H180" s="42"/>
      <c r="I180" s="231"/>
      <c r="J180" s="42"/>
      <c r="K180" s="42"/>
      <c r="L180" s="46"/>
      <c r="M180" s="232"/>
      <c r="N180" s="23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174</v>
      </c>
      <c r="AU180" s="19" t="s">
        <v>88</v>
      </c>
    </row>
    <row r="181" s="2" customFormat="1" ht="49.05" customHeight="1">
      <c r="A181" s="40"/>
      <c r="B181" s="41"/>
      <c r="C181" s="216" t="s">
        <v>464</v>
      </c>
      <c r="D181" s="216" t="s">
        <v>167</v>
      </c>
      <c r="E181" s="217" t="s">
        <v>1367</v>
      </c>
      <c r="F181" s="218" t="s">
        <v>1368</v>
      </c>
      <c r="G181" s="219" t="s">
        <v>349</v>
      </c>
      <c r="H181" s="220">
        <v>0.30399999999999999</v>
      </c>
      <c r="I181" s="221"/>
      <c r="J181" s="222">
        <f>ROUND(I181*H181,2)</f>
        <v>0</v>
      </c>
      <c r="K181" s="218" t="s">
        <v>171</v>
      </c>
      <c r="L181" s="46"/>
      <c r="M181" s="223" t="s">
        <v>19</v>
      </c>
      <c r="N181" s="224" t="s">
        <v>48</v>
      </c>
      <c r="O181" s="86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7" t="s">
        <v>311</v>
      </c>
      <c r="AT181" s="227" t="s">
        <v>167</v>
      </c>
      <c r="AU181" s="227" t="s">
        <v>88</v>
      </c>
      <c r="AY181" s="19" t="s">
        <v>164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9" t="s">
        <v>88</v>
      </c>
      <c r="BK181" s="228">
        <f>ROUND(I181*H181,2)</f>
        <v>0</v>
      </c>
      <c r="BL181" s="19" t="s">
        <v>311</v>
      </c>
      <c r="BM181" s="227" t="s">
        <v>2153</v>
      </c>
    </row>
    <row r="182" s="2" customFormat="1">
      <c r="A182" s="40"/>
      <c r="B182" s="41"/>
      <c r="C182" s="42"/>
      <c r="D182" s="229" t="s">
        <v>174</v>
      </c>
      <c r="E182" s="42"/>
      <c r="F182" s="230" t="s">
        <v>1370</v>
      </c>
      <c r="G182" s="42"/>
      <c r="H182" s="42"/>
      <c r="I182" s="231"/>
      <c r="J182" s="42"/>
      <c r="K182" s="42"/>
      <c r="L182" s="46"/>
      <c r="M182" s="232"/>
      <c r="N182" s="23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174</v>
      </c>
      <c r="AU182" s="19" t="s">
        <v>88</v>
      </c>
    </row>
    <row r="183" s="12" customFormat="1" ht="25.92" customHeight="1">
      <c r="A183" s="12"/>
      <c r="B183" s="200"/>
      <c r="C183" s="201"/>
      <c r="D183" s="202" t="s">
        <v>75</v>
      </c>
      <c r="E183" s="203" t="s">
        <v>1210</v>
      </c>
      <c r="F183" s="203" t="s">
        <v>1211</v>
      </c>
      <c r="G183" s="201"/>
      <c r="H183" s="201"/>
      <c r="I183" s="204"/>
      <c r="J183" s="205">
        <f>BK183</f>
        <v>0</v>
      </c>
      <c r="K183" s="201"/>
      <c r="L183" s="206"/>
      <c r="M183" s="207"/>
      <c r="N183" s="208"/>
      <c r="O183" s="208"/>
      <c r="P183" s="209">
        <f>SUM(P184:P187)</f>
        <v>0</v>
      </c>
      <c r="Q183" s="208"/>
      <c r="R183" s="209">
        <f>SUM(R184:R187)</f>
        <v>0</v>
      </c>
      <c r="S183" s="208"/>
      <c r="T183" s="210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172</v>
      </c>
      <c r="AT183" s="212" t="s">
        <v>75</v>
      </c>
      <c r="AU183" s="212" t="s">
        <v>76</v>
      </c>
      <c r="AY183" s="211" t="s">
        <v>164</v>
      </c>
      <c r="BK183" s="213">
        <f>SUM(BK184:BK187)</f>
        <v>0</v>
      </c>
    </row>
    <row r="184" s="2" customFormat="1" ht="33" customHeight="1">
      <c r="A184" s="40"/>
      <c r="B184" s="41"/>
      <c r="C184" s="216" t="s">
        <v>469</v>
      </c>
      <c r="D184" s="216" t="s">
        <v>167</v>
      </c>
      <c r="E184" s="217" t="s">
        <v>1212</v>
      </c>
      <c r="F184" s="218" t="s">
        <v>1213</v>
      </c>
      <c r="G184" s="219" t="s">
        <v>1214</v>
      </c>
      <c r="H184" s="220">
        <v>16</v>
      </c>
      <c r="I184" s="221"/>
      <c r="J184" s="222">
        <f>ROUND(I184*H184,2)</f>
        <v>0</v>
      </c>
      <c r="K184" s="218" t="s">
        <v>171</v>
      </c>
      <c r="L184" s="46"/>
      <c r="M184" s="223" t="s">
        <v>19</v>
      </c>
      <c r="N184" s="224" t="s">
        <v>48</v>
      </c>
      <c r="O184" s="86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7" t="s">
        <v>1215</v>
      </c>
      <c r="AT184" s="227" t="s">
        <v>167</v>
      </c>
      <c r="AU184" s="227" t="s">
        <v>83</v>
      </c>
      <c r="AY184" s="19" t="s">
        <v>164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9" t="s">
        <v>88</v>
      </c>
      <c r="BK184" s="228">
        <f>ROUND(I184*H184,2)</f>
        <v>0</v>
      </c>
      <c r="BL184" s="19" t="s">
        <v>1215</v>
      </c>
      <c r="BM184" s="227" t="s">
        <v>2154</v>
      </c>
    </row>
    <row r="185" s="2" customFormat="1">
      <c r="A185" s="40"/>
      <c r="B185" s="41"/>
      <c r="C185" s="42"/>
      <c r="D185" s="229" t="s">
        <v>174</v>
      </c>
      <c r="E185" s="42"/>
      <c r="F185" s="230" t="s">
        <v>1217</v>
      </c>
      <c r="G185" s="42"/>
      <c r="H185" s="42"/>
      <c r="I185" s="231"/>
      <c r="J185" s="42"/>
      <c r="K185" s="42"/>
      <c r="L185" s="46"/>
      <c r="M185" s="232"/>
      <c r="N185" s="23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174</v>
      </c>
      <c r="AU185" s="19" t="s">
        <v>83</v>
      </c>
    </row>
    <row r="186" s="2" customFormat="1" ht="24.15" customHeight="1">
      <c r="A186" s="40"/>
      <c r="B186" s="41"/>
      <c r="C186" s="216" t="s">
        <v>473</v>
      </c>
      <c r="D186" s="216" t="s">
        <v>167</v>
      </c>
      <c r="E186" s="217" t="s">
        <v>1372</v>
      </c>
      <c r="F186" s="218" t="s">
        <v>1373</v>
      </c>
      <c r="G186" s="219" t="s">
        <v>1214</v>
      </c>
      <c r="H186" s="220">
        <v>24</v>
      </c>
      <c r="I186" s="221"/>
      <c r="J186" s="222">
        <f>ROUND(I186*H186,2)</f>
        <v>0</v>
      </c>
      <c r="K186" s="218" t="s">
        <v>171</v>
      </c>
      <c r="L186" s="46"/>
      <c r="M186" s="223" t="s">
        <v>19</v>
      </c>
      <c r="N186" s="224" t="s">
        <v>48</v>
      </c>
      <c r="O186" s="86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7" t="s">
        <v>1215</v>
      </c>
      <c r="AT186" s="227" t="s">
        <v>167</v>
      </c>
      <c r="AU186" s="227" t="s">
        <v>83</v>
      </c>
      <c r="AY186" s="19" t="s">
        <v>164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9" t="s">
        <v>88</v>
      </c>
      <c r="BK186" s="228">
        <f>ROUND(I186*H186,2)</f>
        <v>0</v>
      </c>
      <c r="BL186" s="19" t="s">
        <v>1215</v>
      </c>
      <c r="BM186" s="227" t="s">
        <v>2155</v>
      </c>
    </row>
    <row r="187" s="2" customFormat="1">
      <c r="A187" s="40"/>
      <c r="B187" s="41"/>
      <c r="C187" s="42"/>
      <c r="D187" s="229" t="s">
        <v>174</v>
      </c>
      <c r="E187" s="42"/>
      <c r="F187" s="230" t="s">
        <v>1375</v>
      </c>
      <c r="G187" s="42"/>
      <c r="H187" s="42"/>
      <c r="I187" s="231"/>
      <c r="J187" s="42"/>
      <c r="K187" s="42"/>
      <c r="L187" s="46"/>
      <c r="M187" s="293"/>
      <c r="N187" s="294"/>
      <c r="O187" s="290"/>
      <c r="P187" s="290"/>
      <c r="Q187" s="290"/>
      <c r="R187" s="290"/>
      <c r="S187" s="290"/>
      <c r="T187" s="295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174</v>
      </c>
      <c r="AU187" s="19" t="s">
        <v>83</v>
      </c>
    </row>
    <row r="188" s="2" customFormat="1" ht="6.96" customHeight="1">
      <c r="A188" s="40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46"/>
      <c r="M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</sheetData>
  <sheetProtection sheet="1" autoFilter="0" formatColumns="0" formatRows="0" objects="1" scenarios="1" spinCount="100000" saltValue="2L4WzcmGIsPlWmFlmVKf1ET+3QI9QWnI7mPZIKEuXMUzu5tFX+ifbQbtloBt0eZxa+kP3hviMktn9JyJ/Je5Eg==" hashValue="olbi8R+nrYnjF3JS7aVNTM0bH7NXN8sr1XACRV7tJHE58hgKIhGPrpLH4IFLFhoyupQv+xawrNgKMSZFby2xtg==" algorithmName="SHA-512" password="CC35"/>
  <autoFilter ref="C98:K18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hyperlinks>
    <hyperlink ref="F103" r:id="rId1" display="https://podminky.urs.cz/item/CS_URS_2021_02/997013213"/>
    <hyperlink ref="F105" r:id="rId2" display="https://podminky.urs.cz/item/CS_URS_2021_02/997013501"/>
    <hyperlink ref="F107" r:id="rId3" display="https://podminky.urs.cz/item/CS_URS_2021_02/997013509"/>
    <hyperlink ref="F110" r:id="rId4" display="https://podminky.urs.cz/item/CS_URS_2021_02/997013631"/>
    <hyperlink ref="F114" r:id="rId5" display="https://podminky.urs.cz/item/CS_URS_2021_02/731200813"/>
    <hyperlink ref="F116" r:id="rId6" display="https://podminky.urs.cz/item/CS_URS_2021_02/731251116"/>
    <hyperlink ref="F118" r:id="rId7" display="https://podminky.urs.cz/item/CS_URS_2021_02/735531045"/>
    <hyperlink ref="F121" r:id="rId8" display="https://podminky.urs.cz/item/CS_URS_2021_02/731890802"/>
    <hyperlink ref="F123" r:id="rId9" display="https://podminky.urs.cz/item/CS_URS_2021_02/998731102"/>
    <hyperlink ref="F125" r:id="rId10" display="https://podminky.urs.cz/item/CS_URS_2021_02/998731181"/>
    <hyperlink ref="F128" r:id="rId11" display="https://podminky.urs.cz/item/CS_URS_2021_02/733222102"/>
    <hyperlink ref="F130" r:id="rId12" display="https://podminky.urs.cz/item/CS_URS_2021_02/733222103"/>
    <hyperlink ref="F132" r:id="rId13" display="https://podminky.urs.cz/item/CS_URS_2021_02/733222104"/>
    <hyperlink ref="F134" r:id="rId14" display="https://podminky.urs.cz/item/CS_URS_2021_02/733291101"/>
    <hyperlink ref="F136" r:id="rId15" display="https://podminky.urs.cz/item/CS_URS_2021_02/733811241"/>
    <hyperlink ref="F143" r:id="rId16" display="https://podminky.urs.cz/item/CS_URS_2021_02/998733102"/>
    <hyperlink ref="F145" r:id="rId17" display="https://podminky.urs.cz/item/CS_URS_2021_02/998733181"/>
    <hyperlink ref="F148" r:id="rId18" display="https://podminky.urs.cz/item/CS_URS_2021_02/734209103"/>
    <hyperlink ref="F150" r:id="rId19" display="https://podminky.urs.cz/item/CS_URS_2021_02/734209114"/>
    <hyperlink ref="F152" r:id="rId20" display="https://podminky.urs.cz/item/CS_URS_2021_02/734221682"/>
    <hyperlink ref="F155" r:id="rId21" display="https://podminky.urs.cz/item/CS_URS_2021_02/734222802"/>
    <hyperlink ref="F157" r:id="rId22" display="https://podminky.urs.cz/item/CS_URS_2021_02/734261233"/>
    <hyperlink ref="F159" r:id="rId23" display="https://podminky.urs.cz/item/CS_URS_2021_02/734261402"/>
    <hyperlink ref="F161" r:id="rId24" display="https://podminky.urs.cz/item/CS_URS_2021_02/734291123"/>
    <hyperlink ref="F163" r:id="rId25" display="https://podminky.urs.cz/item/CS_URS_2021_02/734291241"/>
    <hyperlink ref="F165" r:id="rId26" display="https://podminky.urs.cz/item/CS_URS_2021_02/734292714"/>
    <hyperlink ref="F167" r:id="rId27" display="https://podminky.urs.cz/item/CS_URS_2021_02/998734102"/>
    <hyperlink ref="F169" r:id="rId28" display="https://podminky.urs.cz/item/CS_URS_2021_02/998734181"/>
    <hyperlink ref="F177" r:id="rId29" display="https://podminky.urs.cz/item/CS_URS_2021_02/735164522"/>
    <hyperlink ref="F180" r:id="rId30" display="https://podminky.urs.cz/item/CS_URS_2021_02/998735102"/>
    <hyperlink ref="F182" r:id="rId31" display="https://podminky.urs.cz/item/CS_URS_2021_02/998735181"/>
    <hyperlink ref="F185" r:id="rId32" display="https://podminky.urs.cz/item/CS_URS_2021_02/HZS2492"/>
    <hyperlink ref="F187" r:id="rId33" display="https://podminky.urs.cz/item/CS_URS_2021_02/HZS4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115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Opravy bytových jednotek OŘ Brno - VB ŽST Třešť čp.503</v>
      </c>
      <c r="F7" s="145"/>
      <c r="G7" s="145"/>
      <c r="H7" s="145"/>
      <c r="L7" s="22"/>
    </row>
    <row r="8">
      <c r="B8" s="22"/>
      <c r="D8" s="145" t="s">
        <v>116</v>
      </c>
      <c r="L8" s="22"/>
    </row>
    <row r="9" s="1" customFormat="1" ht="16.5" customHeight="1">
      <c r="B9" s="22"/>
      <c r="E9" s="146" t="s">
        <v>117</v>
      </c>
      <c r="F9" s="1"/>
      <c r="G9" s="1"/>
      <c r="H9" s="1"/>
      <c r="L9" s="22"/>
    </row>
    <row r="10" s="1" customFormat="1" ht="12" customHeight="1">
      <c r="B10" s="22"/>
      <c r="D10" s="145" t="s">
        <v>118</v>
      </c>
      <c r="L10" s="22"/>
    </row>
    <row r="11" s="2" customFormat="1" ht="16.5" customHeight="1">
      <c r="A11" s="40"/>
      <c r="B11" s="46"/>
      <c r="C11" s="40"/>
      <c r="D11" s="40"/>
      <c r="E11" s="147" t="s">
        <v>1552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120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1376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19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21</v>
      </c>
      <c r="E16" s="40"/>
      <c r="F16" s="135" t="s">
        <v>22</v>
      </c>
      <c r="G16" s="40"/>
      <c r="H16" s="40"/>
      <c r="I16" s="145" t="s">
        <v>23</v>
      </c>
      <c r="J16" s="150" t="str">
        <f>'Rekapitulace stavby'!AN8</f>
        <v>3. 8. 2021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25</v>
      </c>
      <c r="E18" s="40"/>
      <c r="F18" s="40"/>
      <c r="G18" s="40"/>
      <c r="H18" s="40"/>
      <c r="I18" s="145" t="s">
        <v>26</v>
      </c>
      <c r="J18" s="135" t="s">
        <v>27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30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26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26</v>
      </c>
      <c r="J24" s="135" t="s">
        <v>34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35</v>
      </c>
      <c r="F25" s="40"/>
      <c r="G25" s="40"/>
      <c r="H25" s="40"/>
      <c r="I25" s="145" t="s">
        <v>29</v>
      </c>
      <c r="J25" s="135" t="s">
        <v>36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26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29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71.25" customHeight="1">
      <c r="A31" s="151"/>
      <c r="B31" s="152"/>
      <c r="C31" s="151"/>
      <c r="D31" s="151"/>
      <c r="E31" s="153" t="s">
        <v>122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42</v>
      </c>
      <c r="E34" s="40"/>
      <c r="F34" s="40"/>
      <c r="G34" s="40"/>
      <c r="H34" s="40"/>
      <c r="I34" s="40"/>
      <c r="J34" s="157">
        <f>ROUND(J97,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44</v>
      </c>
      <c r="G36" s="40"/>
      <c r="H36" s="40"/>
      <c r="I36" s="158" t="s">
        <v>43</v>
      </c>
      <c r="J36" s="158" t="s">
        <v>45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46</v>
      </c>
      <c r="E37" s="145" t="s">
        <v>47</v>
      </c>
      <c r="F37" s="159">
        <f>ROUND((SUM(BE97:BE179)),  2)</f>
        <v>0</v>
      </c>
      <c r="G37" s="40"/>
      <c r="H37" s="40"/>
      <c r="I37" s="160">
        <v>0.20999999999999999</v>
      </c>
      <c r="J37" s="159">
        <f>ROUND(((SUM(BE97:BE179))*I37),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48</v>
      </c>
      <c r="F38" s="159">
        <f>ROUND((SUM(BF97:BF179)),  2)</f>
        <v>0</v>
      </c>
      <c r="G38" s="40"/>
      <c r="H38" s="40"/>
      <c r="I38" s="160">
        <v>0.14999999999999999</v>
      </c>
      <c r="J38" s="159">
        <f>ROUND(((SUM(BF97:BF179))*I38),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ROUND((SUM(BG97:BG179)),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50</v>
      </c>
      <c r="F40" s="159">
        <f>ROUND((SUM(BH97:BH179)),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51</v>
      </c>
      <c r="F41" s="159">
        <f>ROUND((SUM(BI97:BI179)),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52</v>
      </c>
      <c r="E43" s="163"/>
      <c r="F43" s="163"/>
      <c r="G43" s="164" t="s">
        <v>53</v>
      </c>
      <c r="H43" s="165" t="s">
        <v>54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123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Opravy bytových jednotek OŘ Brno - VB ŽST Třešť čp.503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116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117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118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1552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120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05 - Elektroinstalace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21</v>
      </c>
      <c r="D60" s="42"/>
      <c r="E60" s="42"/>
      <c r="F60" s="29" t="str">
        <f>F16</f>
        <v xml:space="preserve"> Třešť</v>
      </c>
      <c r="G60" s="42"/>
      <c r="H60" s="42"/>
      <c r="I60" s="34" t="s">
        <v>23</v>
      </c>
      <c r="J60" s="74" t="str">
        <f>IF(J16="","",J16)</f>
        <v>3. 8. 2021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4" t="s">
        <v>25</v>
      </c>
      <c r="D62" s="42"/>
      <c r="E62" s="42"/>
      <c r="F62" s="29" t="str">
        <f>E19</f>
        <v>Správa železniční dopravní cesty</v>
      </c>
      <c r="G62" s="42"/>
      <c r="H62" s="42"/>
      <c r="I62" s="34" t="s">
        <v>33</v>
      </c>
      <c r="J62" s="38" t="str">
        <f>E25</f>
        <v>APREA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124</v>
      </c>
      <c r="D65" s="175"/>
      <c r="E65" s="175"/>
      <c r="F65" s="175"/>
      <c r="G65" s="175"/>
      <c r="H65" s="175"/>
      <c r="I65" s="175"/>
      <c r="J65" s="176" t="s">
        <v>125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74</v>
      </c>
      <c r="D67" s="42"/>
      <c r="E67" s="42"/>
      <c r="F67" s="42"/>
      <c r="G67" s="42"/>
      <c r="H67" s="42"/>
      <c r="I67" s="42"/>
      <c r="J67" s="104">
        <f>J97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126</v>
      </c>
    </row>
    <row r="68" s="9" customFormat="1" ht="24.96" customHeight="1">
      <c r="A68" s="9"/>
      <c r="B68" s="178"/>
      <c r="C68" s="179"/>
      <c r="D68" s="180" t="s">
        <v>136</v>
      </c>
      <c r="E68" s="181"/>
      <c r="F68" s="181"/>
      <c r="G68" s="181"/>
      <c r="H68" s="181"/>
      <c r="I68" s="181"/>
      <c r="J68" s="182">
        <f>J98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1377</v>
      </c>
      <c r="E69" s="186"/>
      <c r="F69" s="186"/>
      <c r="G69" s="186"/>
      <c r="H69" s="186"/>
      <c r="I69" s="186"/>
      <c r="J69" s="187">
        <f>J99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1378</v>
      </c>
      <c r="E70" s="186"/>
      <c r="F70" s="186"/>
      <c r="G70" s="186"/>
      <c r="H70" s="186"/>
      <c r="I70" s="186"/>
      <c r="J70" s="187">
        <f>J149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1379</v>
      </c>
      <c r="E71" s="181"/>
      <c r="F71" s="181"/>
      <c r="G71" s="181"/>
      <c r="H71" s="181"/>
      <c r="I71" s="181"/>
      <c r="J71" s="182">
        <f>J160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26"/>
      <c r="D72" s="185" t="s">
        <v>1380</v>
      </c>
      <c r="E72" s="186"/>
      <c r="F72" s="186"/>
      <c r="G72" s="186"/>
      <c r="H72" s="186"/>
      <c r="I72" s="186"/>
      <c r="J72" s="187">
        <f>J161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898</v>
      </c>
      <c r="E73" s="181"/>
      <c r="F73" s="181"/>
      <c r="G73" s="181"/>
      <c r="H73" s="181"/>
      <c r="I73" s="181"/>
      <c r="J73" s="182">
        <f>J173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149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2" t="str">
        <f>E7</f>
        <v>Opravy bytových jednotek OŘ Brno - VB ŽST Třešť čp.503</v>
      </c>
      <c r="F83" s="34"/>
      <c r="G83" s="34"/>
      <c r="H83" s="34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116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1" customFormat="1" ht="16.5" customHeight="1">
      <c r="B85" s="23"/>
      <c r="C85" s="24"/>
      <c r="D85" s="24"/>
      <c r="E85" s="172" t="s">
        <v>117</v>
      </c>
      <c r="F85" s="24"/>
      <c r="G85" s="24"/>
      <c r="H85" s="24"/>
      <c r="I85" s="24"/>
      <c r="J85" s="24"/>
      <c r="K85" s="24"/>
      <c r="L85" s="22"/>
    </row>
    <row r="86" s="1" customFormat="1" ht="12" customHeight="1">
      <c r="B86" s="23"/>
      <c r="C86" s="34" t="s">
        <v>118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3" t="s">
        <v>1552</v>
      </c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120</v>
      </c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E13</f>
        <v>05 - Elektroinstalace</v>
      </c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F16</f>
        <v xml:space="preserve"> Třešť</v>
      </c>
      <c r="G91" s="42"/>
      <c r="H91" s="42"/>
      <c r="I91" s="34" t="s">
        <v>23</v>
      </c>
      <c r="J91" s="74" t="str">
        <f>IF(J16="","",J16)</f>
        <v>3. 8. 2021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E19</f>
        <v>Správa železniční dopravní cesty</v>
      </c>
      <c r="G93" s="42"/>
      <c r="H93" s="42"/>
      <c r="I93" s="34" t="s">
        <v>33</v>
      </c>
      <c r="J93" s="38" t="str">
        <f>E25</f>
        <v>APREA s.r.o.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31</v>
      </c>
      <c r="D94" s="42"/>
      <c r="E94" s="42"/>
      <c r="F94" s="29" t="str">
        <f>IF(E22="","",E22)</f>
        <v>Vyplň údaj</v>
      </c>
      <c r="G94" s="42"/>
      <c r="H94" s="42"/>
      <c r="I94" s="34" t="s">
        <v>38</v>
      </c>
      <c r="J94" s="38" t="str">
        <f>E28</f>
        <v xml:space="preserve"> 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9"/>
      <c r="B96" s="190"/>
      <c r="C96" s="191" t="s">
        <v>150</v>
      </c>
      <c r="D96" s="192" t="s">
        <v>61</v>
      </c>
      <c r="E96" s="192" t="s">
        <v>57</v>
      </c>
      <c r="F96" s="192" t="s">
        <v>58</v>
      </c>
      <c r="G96" s="192" t="s">
        <v>151</v>
      </c>
      <c r="H96" s="192" t="s">
        <v>152</v>
      </c>
      <c r="I96" s="192" t="s">
        <v>153</v>
      </c>
      <c r="J96" s="192" t="s">
        <v>125</v>
      </c>
      <c r="K96" s="193" t="s">
        <v>154</v>
      </c>
      <c r="L96" s="194"/>
      <c r="M96" s="94" t="s">
        <v>19</v>
      </c>
      <c r="N96" s="95" t="s">
        <v>46</v>
      </c>
      <c r="O96" s="95" t="s">
        <v>155</v>
      </c>
      <c r="P96" s="95" t="s">
        <v>156</v>
      </c>
      <c r="Q96" s="95" t="s">
        <v>157</v>
      </c>
      <c r="R96" s="95" t="s">
        <v>158</v>
      </c>
      <c r="S96" s="95" t="s">
        <v>159</v>
      </c>
      <c r="T96" s="96" t="s">
        <v>160</v>
      </c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</row>
    <row r="97" s="2" customFormat="1" ht="22.8" customHeight="1">
      <c r="A97" s="40"/>
      <c r="B97" s="41"/>
      <c r="C97" s="101" t="s">
        <v>161</v>
      </c>
      <c r="D97" s="42"/>
      <c r="E97" s="42"/>
      <c r="F97" s="42"/>
      <c r="G97" s="42"/>
      <c r="H97" s="42"/>
      <c r="I97" s="42"/>
      <c r="J97" s="195">
        <f>BK97</f>
        <v>0</v>
      </c>
      <c r="K97" s="42"/>
      <c r="L97" s="46"/>
      <c r="M97" s="97"/>
      <c r="N97" s="196"/>
      <c r="O97" s="98"/>
      <c r="P97" s="197">
        <f>P98+P160+P173</f>
        <v>0</v>
      </c>
      <c r="Q97" s="98"/>
      <c r="R97" s="197">
        <f>R98+R160+R173</f>
        <v>0.093850000000000017</v>
      </c>
      <c r="S97" s="98"/>
      <c r="T97" s="198">
        <f>T98+T160+T173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75</v>
      </c>
      <c r="AU97" s="19" t="s">
        <v>126</v>
      </c>
      <c r="BK97" s="199">
        <f>BK98+BK160+BK173</f>
        <v>0</v>
      </c>
    </row>
    <row r="98" s="12" customFormat="1" ht="25.92" customHeight="1">
      <c r="A98" s="12"/>
      <c r="B98" s="200"/>
      <c r="C98" s="201"/>
      <c r="D98" s="202" t="s">
        <v>75</v>
      </c>
      <c r="E98" s="203" t="s">
        <v>375</v>
      </c>
      <c r="F98" s="203" t="s">
        <v>376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P99+P149</f>
        <v>0</v>
      </c>
      <c r="Q98" s="208"/>
      <c r="R98" s="209">
        <f>R99+R149</f>
        <v>0.092520000000000019</v>
      </c>
      <c r="S98" s="208"/>
      <c r="T98" s="210">
        <f>T99+T149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88</v>
      </c>
      <c r="AT98" s="212" t="s">
        <v>75</v>
      </c>
      <c r="AU98" s="212" t="s">
        <v>76</v>
      </c>
      <c r="AY98" s="211" t="s">
        <v>164</v>
      </c>
      <c r="BK98" s="213">
        <f>BK99+BK149</f>
        <v>0</v>
      </c>
    </row>
    <row r="99" s="12" customFormat="1" ht="22.8" customHeight="1">
      <c r="A99" s="12"/>
      <c r="B99" s="200"/>
      <c r="C99" s="201"/>
      <c r="D99" s="202" t="s">
        <v>75</v>
      </c>
      <c r="E99" s="214" t="s">
        <v>1381</v>
      </c>
      <c r="F99" s="214" t="s">
        <v>1382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SUM(P100:P148)</f>
        <v>0</v>
      </c>
      <c r="Q99" s="208"/>
      <c r="R99" s="209">
        <f>SUM(R100:R148)</f>
        <v>0.092520000000000019</v>
      </c>
      <c r="S99" s="208"/>
      <c r="T99" s="210">
        <f>SUM(T100:T148)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88</v>
      </c>
      <c r="AT99" s="212" t="s">
        <v>75</v>
      </c>
      <c r="AU99" s="212" t="s">
        <v>83</v>
      </c>
      <c r="AY99" s="211" t="s">
        <v>164</v>
      </c>
      <c r="BK99" s="213">
        <f>SUM(BK100:BK148)</f>
        <v>0</v>
      </c>
    </row>
    <row r="100" s="2" customFormat="1" ht="21.75" customHeight="1">
      <c r="A100" s="40"/>
      <c r="B100" s="41"/>
      <c r="C100" s="216" t="s">
        <v>83</v>
      </c>
      <c r="D100" s="216" t="s">
        <v>167</v>
      </c>
      <c r="E100" s="217" t="s">
        <v>1383</v>
      </c>
      <c r="F100" s="218" t="s">
        <v>1384</v>
      </c>
      <c r="G100" s="219" t="s">
        <v>246</v>
      </c>
      <c r="H100" s="220">
        <v>1</v>
      </c>
      <c r="I100" s="221"/>
      <c r="J100" s="222">
        <f>ROUND(I100*H100,2)</f>
        <v>0</v>
      </c>
      <c r="K100" s="218" t="s">
        <v>19</v>
      </c>
      <c r="L100" s="46"/>
      <c r="M100" s="223" t="s">
        <v>19</v>
      </c>
      <c r="N100" s="224" t="s">
        <v>48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311</v>
      </c>
      <c r="AT100" s="227" t="s">
        <v>167</v>
      </c>
      <c r="AU100" s="227" t="s">
        <v>88</v>
      </c>
      <c r="AY100" s="19" t="s">
        <v>164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88</v>
      </c>
      <c r="BK100" s="228">
        <f>ROUND(I100*H100,2)</f>
        <v>0</v>
      </c>
      <c r="BL100" s="19" t="s">
        <v>311</v>
      </c>
      <c r="BM100" s="227" t="s">
        <v>2156</v>
      </c>
    </row>
    <row r="101" s="2" customFormat="1" ht="21.75" customHeight="1">
      <c r="A101" s="40"/>
      <c r="B101" s="41"/>
      <c r="C101" s="216" t="s">
        <v>88</v>
      </c>
      <c r="D101" s="216" t="s">
        <v>167</v>
      </c>
      <c r="E101" s="217" t="s">
        <v>1386</v>
      </c>
      <c r="F101" s="218" t="s">
        <v>1387</v>
      </c>
      <c r="G101" s="219" t="s">
        <v>246</v>
      </c>
      <c r="H101" s="220">
        <v>1</v>
      </c>
      <c r="I101" s="221"/>
      <c r="J101" s="222">
        <f>ROUND(I101*H101,2)</f>
        <v>0</v>
      </c>
      <c r="K101" s="218" t="s">
        <v>19</v>
      </c>
      <c r="L101" s="46"/>
      <c r="M101" s="223" t="s">
        <v>19</v>
      </c>
      <c r="N101" s="224" t="s">
        <v>48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311</v>
      </c>
      <c r="AT101" s="227" t="s">
        <v>167</v>
      </c>
      <c r="AU101" s="227" t="s">
        <v>88</v>
      </c>
      <c r="AY101" s="19" t="s">
        <v>164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88</v>
      </c>
      <c r="BK101" s="228">
        <f>ROUND(I101*H101,2)</f>
        <v>0</v>
      </c>
      <c r="BL101" s="19" t="s">
        <v>311</v>
      </c>
      <c r="BM101" s="227" t="s">
        <v>2157</v>
      </c>
    </row>
    <row r="102" s="2" customFormat="1" ht="44.25" customHeight="1">
      <c r="A102" s="40"/>
      <c r="B102" s="41"/>
      <c r="C102" s="216" t="s">
        <v>93</v>
      </c>
      <c r="D102" s="216" t="s">
        <v>167</v>
      </c>
      <c r="E102" s="217" t="s">
        <v>1389</v>
      </c>
      <c r="F102" s="218" t="s">
        <v>1390</v>
      </c>
      <c r="G102" s="219" t="s">
        <v>221</v>
      </c>
      <c r="H102" s="220">
        <v>70</v>
      </c>
      <c r="I102" s="221"/>
      <c r="J102" s="222">
        <f>ROUND(I102*H102,2)</f>
        <v>0</v>
      </c>
      <c r="K102" s="218" t="s">
        <v>171</v>
      </c>
      <c r="L102" s="46"/>
      <c r="M102" s="223" t="s">
        <v>19</v>
      </c>
      <c r="N102" s="224" t="s">
        <v>48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311</v>
      </c>
      <c r="AT102" s="227" t="s">
        <v>167</v>
      </c>
      <c r="AU102" s="227" t="s">
        <v>88</v>
      </c>
      <c r="AY102" s="19" t="s">
        <v>164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88</v>
      </c>
      <c r="BK102" s="228">
        <f>ROUND(I102*H102,2)</f>
        <v>0</v>
      </c>
      <c r="BL102" s="19" t="s">
        <v>311</v>
      </c>
      <c r="BM102" s="227" t="s">
        <v>2158</v>
      </c>
    </row>
    <row r="103" s="2" customFormat="1">
      <c r="A103" s="40"/>
      <c r="B103" s="41"/>
      <c r="C103" s="42"/>
      <c r="D103" s="229" t="s">
        <v>174</v>
      </c>
      <c r="E103" s="42"/>
      <c r="F103" s="230" t="s">
        <v>1392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174</v>
      </c>
      <c r="AU103" s="19" t="s">
        <v>88</v>
      </c>
    </row>
    <row r="104" s="2" customFormat="1" ht="21.75" customHeight="1">
      <c r="A104" s="40"/>
      <c r="B104" s="41"/>
      <c r="C104" s="278" t="s">
        <v>172</v>
      </c>
      <c r="D104" s="278" t="s">
        <v>250</v>
      </c>
      <c r="E104" s="279" t="s">
        <v>1393</v>
      </c>
      <c r="F104" s="280" t="s">
        <v>1394</v>
      </c>
      <c r="G104" s="281" t="s">
        <v>221</v>
      </c>
      <c r="H104" s="282">
        <v>70</v>
      </c>
      <c r="I104" s="283"/>
      <c r="J104" s="284">
        <f>ROUND(I104*H104,2)</f>
        <v>0</v>
      </c>
      <c r="K104" s="280" t="s">
        <v>171</v>
      </c>
      <c r="L104" s="285"/>
      <c r="M104" s="286" t="s">
        <v>19</v>
      </c>
      <c r="N104" s="287" t="s">
        <v>48</v>
      </c>
      <c r="O104" s="86"/>
      <c r="P104" s="225">
        <f>O104*H104</f>
        <v>0</v>
      </c>
      <c r="Q104" s="225">
        <v>0.00010000000000000001</v>
      </c>
      <c r="R104" s="225">
        <f>Q104*H104</f>
        <v>0.0070000000000000001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397</v>
      </c>
      <c r="AT104" s="227" t="s">
        <v>250</v>
      </c>
      <c r="AU104" s="227" t="s">
        <v>88</v>
      </c>
      <c r="AY104" s="19" t="s">
        <v>164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88</v>
      </c>
      <c r="BK104" s="228">
        <f>ROUND(I104*H104,2)</f>
        <v>0</v>
      </c>
      <c r="BL104" s="19" t="s">
        <v>311</v>
      </c>
      <c r="BM104" s="227" t="s">
        <v>2159</v>
      </c>
    </row>
    <row r="105" s="2" customFormat="1">
      <c r="A105" s="40"/>
      <c r="B105" s="41"/>
      <c r="C105" s="42"/>
      <c r="D105" s="229" t="s">
        <v>174</v>
      </c>
      <c r="E105" s="42"/>
      <c r="F105" s="230" t="s">
        <v>1396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174</v>
      </c>
      <c r="AU105" s="19" t="s">
        <v>88</v>
      </c>
    </row>
    <row r="106" s="2" customFormat="1" ht="49.05" customHeight="1">
      <c r="A106" s="40"/>
      <c r="B106" s="41"/>
      <c r="C106" s="216" t="s">
        <v>227</v>
      </c>
      <c r="D106" s="216" t="s">
        <v>167</v>
      </c>
      <c r="E106" s="217" t="s">
        <v>1397</v>
      </c>
      <c r="F106" s="218" t="s">
        <v>1398</v>
      </c>
      <c r="G106" s="219" t="s">
        <v>246</v>
      </c>
      <c r="H106" s="220">
        <v>50</v>
      </c>
      <c r="I106" s="221"/>
      <c r="J106" s="222">
        <f>ROUND(I106*H106,2)</f>
        <v>0</v>
      </c>
      <c r="K106" s="218" t="s">
        <v>171</v>
      </c>
      <c r="L106" s="46"/>
      <c r="M106" s="223" t="s">
        <v>19</v>
      </c>
      <c r="N106" s="224" t="s">
        <v>48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311</v>
      </c>
      <c r="AT106" s="227" t="s">
        <v>167</v>
      </c>
      <c r="AU106" s="227" t="s">
        <v>88</v>
      </c>
      <c r="AY106" s="19" t="s">
        <v>164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88</v>
      </c>
      <c r="BK106" s="228">
        <f>ROUND(I106*H106,2)</f>
        <v>0</v>
      </c>
      <c r="BL106" s="19" t="s">
        <v>311</v>
      </c>
      <c r="BM106" s="227" t="s">
        <v>2160</v>
      </c>
    </row>
    <row r="107" s="2" customFormat="1">
      <c r="A107" s="40"/>
      <c r="B107" s="41"/>
      <c r="C107" s="42"/>
      <c r="D107" s="229" t="s">
        <v>174</v>
      </c>
      <c r="E107" s="42"/>
      <c r="F107" s="230" t="s">
        <v>1400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174</v>
      </c>
      <c r="AU107" s="19" t="s">
        <v>88</v>
      </c>
    </row>
    <row r="108" s="2" customFormat="1" ht="21.75" customHeight="1">
      <c r="A108" s="40"/>
      <c r="B108" s="41"/>
      <c r="C108" s="278" t="s">
        <v>243</v>
      </c>
      <c r="D108" s="278" t="s">
        <v>250</v>
      </c>
      <c r="E108" s="279" t="s">
        <v>1401</v>
      </c>
      <c r="F108" s="280" t="s">
        <v>1402</v>
      </c>
      <c r="G108" s="281" t="s">
        <v>246</v>
      </c>
      <c r="H108" s="282">
        <v>10</v>
      </c>
      <c r="I108" s="283"/>
      <c r="J108" s="284">
        <f>ROUND(I108*H108,2)</f>
        <v>0</v>
      </c>
      <c r="K108" s="280" t="s">
        <v>19</v>
      </c>
      <c r="L108" s="285"/>
      <c r="M108" s="286" t="s">
        <v>19</v>
      </c>
      <c r="N108" s="287" t="s">
        <v>48</v>
      </c>
      <c r="O108" s="86"/>
      <c r="P108" s="225">
        <f>O108*H108</f>
        <v>0</v>
      </c>
      <c r="Q108" s="225">
        <v>4.0000000000000003E-05</v>
      </c>
      <c r="R108" s="225">
        <f>Q108*H108</f>
        <v>0.00040000000000000002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397</v>
      </c>
      <c r="AT108" s="227" t="s">
        <v>250</v>
      </c>
      <c r="AU108" s="227" t="s">
        <v>88</v>
      </c>
      <c r="AY108" s="19" t="s">
        <v>164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88</v>
      </c>
      <c r="BK108" s="228">
        <f>ROUND(I108*H108,2)</f>
        <v>0</v>
      </c>
      <c r="BL108" s="19" t="s">
        <v>311</v>
      </c>
      <c r="BM108" s="227" t="s">
        <v>2161</v>
      </c>
    </row>
    <row r="109" s="2" customFormat="1" ht="24.15" customHeight="1">
      <c r="A109" s="40"/>
      <c r="B109" s="41"/>
      <c r="C109" s="278" t="s">
        <v>249</v>
      </c>
      <c r="D109" s="278" t="s">
        <v>250</v>
      </c>
      <c r="E109" s="279" t="s">
        <v>1404</v>
      </c>
      <c r="F109" s="280" t="s">
        <v>1405</v>
      </c>
      <c r="G109" s="281" t="s">
        <v>246</v>
      </c>
      <c r="H109" s="282">
        <v>40</v>
      </c>
      <c r="I109" s="283"/>
      <c r="J109" s="284">
        <f>ROUND(I109*H109,2)</f>
        <v>0</v>
      </c>
      <c r="K109" s="280" t="s">
        <v>19</v>
      </c>
      <c r="L109" s="285"/>
      <c r="M109" s="286" t="s">
        <v>19</v>
      </c>
      <c r="N109" s="287" t="s">
        <v>48</v>
      </c>
      <c r="O109" s="86"/>
      <c r="P109" s="225">
        <f>O109*H109</f>
        <v>0</v>
      </c>
      <c r="Q109" s="225">
        <v>5.0000000000000002E-05</v>
      </c>
      <c r="R109" s="225">
        <f>Q109*H109</f>
        <v>0.002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397</v>
      </c>
      <c r="AT109" s="227" t="s">
        <v>250</v>
      </c>
      <c r="AU109" s="227" t="s">
        <v>88</v>
      </c>
      <c r="AY109" s="19" t="s">
        <v>164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88</v>
      </c>
      <c r="BK109" s="228">
        <f>ROUND(I109*H109,2)</f>
        <v>0</v>
      </c>
      <c r="BL109" s="19" t="s">
        <v>311</v>
      </c>
      <c r="BM109" s="227" t="s">
        <v>2162</v>
      </c>
    </row>
    <row r="110" s="2" customFormat="1" ht="16.5" customHeight="1">
      <c r="A110" s="40"/>
      <c r="B110" s="41"/>
      <c r="C110" s="216" t="s">
        <v>253</v>
      </c>
      <c r="D110" s="216" t="s">
        <v>167</v>
      </c>
      <c r="E110" s="217" t="s">
        <v>1407</v>
      </c>
      <c r="F110" s="218" t="s">
        <v>1408</v>
      </c>
      <c r="G110" s="219" t="s">
        <v>221</v>
      </c>
      <c r="H110" s="220">
        <v>40</v>
      </c>
      <c r="I110" s="221"/>
      <c r="J110" s="222">
        <f>ROUND(I110*H110,2)</f>
        <v>0</v>
      </c>
      <c r="K110" s="218" t="s">
        <v>19</v>
      </c>
      <c r="L110" s="46"/>
      <c r="M110" s="223" t="s">
        <v>19</v>
      </c>
      <c r="N110" s="224" t="s">
        <v>48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311</v>
      </c>
      <c r="AT110" s="227" t="s">
        <v>167</v>
      </c>
      <c r="AU110" s="227" t="s">
        <v>88</v>
      </c>
      <c r="AY110" s="19" t="s">
        <v>164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88</v>
      </c>
      <c r="BK110" s="228">
        <f>ROUND(I110*H110,2)</f>
        <v>0</v>
      </c>
      <c r="BL110" s="19" t="s">
        <v>311</v>
      </c>
      <c r="BM110" s="227" t="s">
        <v>2163</v>
      </c>
    </row>
    <row r="111" s="2" customFormat="1" ht="44.25" customHeight="1">
      <c r="A111" s="40"/>
      <c r="B111" s="41"/>
      <c r="C111" s="216" t="s">
        <v>263</v>
      </c>
      <c r="D111" s="216" t="s">
        <v>167</v>
      </c>
      <c r="E111" s="217" t="s">
        <v>1410</v>
      </c>
      <c r="F111" s="218" t="s">
        <v>1411</v>
      </c>
      <c r="G111" s="219" t="s">
        <v>221</v>
      </c>
      <c r="H111" s="220">
        <v>500</v>
      </c>
      <c r="I111" s="221"/>
      <c r="J111" s="222">
        <f>ROUND(I111*H111,2)</f>
        <v>0</v>
      </c>
      <c r="K111" s="218" t="s">
        <v>171</v>
      </c>
      <c r="L111" s="46"/>
      <c r="M111" s="223" t="s">
        <v>19</v>
      </c>
      <c r="N111" s="224" t="s">
        <v>48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311</v>
      </c>
      <c r="AT111" s="227" t="s">
        <v>167</v>
      </c>
      <c r="AU111" s="227" t="s">
        <v>88</v>
      </c>
      <c r="AY111" s="19" t="s">
        <v>164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88</v>
      </c>
      <c r="BK111" s="228">
        <f>ROUND(I111*H111,2)</f>
        <v>0</v>
      </c>
      <c r="BL111" s="19" t="s">
        <v>311</v>
      </c>
      <c r="BM111" s="227" t="s">
        <v>2164</v>
      </c>
    </row>
    <row r="112" s="2" customFormat="1">
      <c r="A112" s="40"/>
      <c r="B112" s="41"/>
      <c r="C112" s="42"/>
      <c r="D112" s="229" t="s">
        <v>174</v>
      </c>
      <c r="E112" s="42"/>
      <c r="F112" s="230" t="s">
        <v>1413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174</v>
      </c>
      <c r="AU112" s="19" t="s">
        <v>88</v>
      </c>
    </row>
    <row r="113" s="2" customFormat="1" ht="24.15" customHeight="1">
      <c r="A113" s="40"/>
      <c r="B113" s="41"/>
      <c r="C113" s="278" t="s">
        <v>268</v>
      </c>
      <c r="D113" s="278" t="s">
        <v>250</v>
      </c>
      <c r="E113" s="279" t="s">
        <v>1414</v>
      </c>
      <c r="F113" s="280" t="s">
        <v>1415</v>
      </c>
      <c r="G113" s="281" t="s">
        <v>221</v>
      </c>
      <c r="H113" s="282">
        <v>270</v>
      </c>
      <c r="I113" s="283"/>
      <c r="J113" s="284">
        <f>ROUND(I113*H113,2)</f>
        <v>0</v>
      </c>
      <c r="K113" s="280" t="s">
        <v>171</v>
      </c>
      <c r="L113" s="285"/>
      <c r="M113" s="286" t="s">
        <v>19</v>
      </c>
      <c r="N113" s="287" t="s">
        <v>48</v>
      </c>
      <c r="O113" s="86"/>
      <c r="P113" s="225">
        <f>O113*H113</f>
        <v>0</v>
      </c>
      <c r="Q113" s="225">
        <v>0.00017000000000000001</v>
      </c>
      <c r="R113" s="225">
        <f>Q113*H113</f>
        <v>0.045900000000000003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397</v>
      </c>
      <c r="AT113" s="227" t="s">
        <v>250</v>
      </c>
      <c r="AU113" s="227" t="s">
        <v>88</v>
      </c>
      <c r="AY113" s="19" t="s">
        <v>164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88</v>
      </c>
      <c r="BK113" s="228">
        <f>ROUND(I113*H113,2)</f>
        <v>0</v>
      </c>
      <c r="BL113" s="19" t="s">
        <v>311</v>
      </c>
      <c r="BM113" s="227" t="s">
        <v>2165</v>
      </c>
    </row>
    <row r="114" s="2" customFormat="1">
      <c r="A114" s="40"/>
      <c r="B114" s="41"/>
      <c r="C114" s="42"/>
      <c r="D114" s="229" t="s">
        <v>174</v>
      </c>
      <c r="E114" s="42"/>
      <c r="F114" s="230" t="s">
        <v>1417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174</v>
      </c>
      <c r="AU114" s="19" t="s">
        <v>88</v>
      </c>
    </row>
    <row r="115" s="2" customFormat="1" ht="24.15" customHeight="1">
      <c r="A115" s="40"/>
      <c r="B115" s="41"/>
      <c r="C115" s="278" t="s">
        <v>275</v>
      </c>
      <c r="D115" s="278" t="s">
        <v>250</v>
      </c>
      <c r="E115" s="279" t="s">
        <v>1418</v>
      </c>
      <c r="F115" s="280" t="s">
        <v>1419</v>
      </c>
      <c r="G115" s="281" t="s">
        <v>221</v>
      </c>
      <c r="H115" s="282">
        <v>230</v>
      </c>
      <c r="I115" s="283"/>
      <c r="J115" s="284">
        <f>ROUND(I115*H115,2)</f>
        <v>0</v>
      </c>
      <c r="K115" s="280" t="s">
        <v>171</v>
      </c>
      <c r="L115" s="285"/>
      <c r="M115" s="286" t="s">
        <v>19</v>
      </c>
      <c r="N115" s="287" t="s">
        <v>48</v>
      </c>
      <c r="O115" s="86"/>
      <c r="P115" s="225">
        <f>O115*H115</f>
        <v>0</v>
      </c>
      <c r="Q115" s="225">
        <v>0.00012</v>
      </c>
      <c r="R115" s="225">
        <f>Q115*H115</f>
        <v>0.0276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397</v>
      </c>
      <c r="AT115" s="227" t="s">
        <v>250</v>
      </c>
      <c r="AU115" s="227" t="s">
        <v>88</v>
      </c>
      <c r="AY115" s="19" t="s">
        <v>164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88</v>
      </c>
      <c r="BK115" s="228">
        <f>ROUND(I115*H115,2)</f>
        <v>0</v>
      </c>
      <c r="BL115" s="19" t="s">
        <v>311</v>
      </c>
      <c r="BM115" s="227" t="s">
        <v>2166</v>
      </c>
    </row>
    <row r="116" s="2" customFormat="1">
      <c r="A116" s="40"/>
      <c r="B116" s="41"/>
      <c r="C116" s="42"/>
      <c r="D116" s="229" t="s">
        <v>174</v>
      </c>
      <c r="E116" s="42"/>
      <c r="F116" s="230" t="s">
        <v>1421</v>
      </c>
      <c r="G116" s="42"/>
      <c r="H116" s="42"/>
      <c r="I116" s="231"/>
      <c r="J116" s="42"/>
      <c r="K116" s="42"/>
      <c r="L116" s="46"/>
      <c r="M116" s="232"/>
      <c r="N116" s="23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174</v>
      </c>
      <c r="AU116" s="19" t="s">
        <v>88</v>
      </c>
    </row>
    <row r="117" s="2" customFormat="1" ht="44.25" customHeight="1">
      <c r="A117" s="40"/>
      <c r="B117" s="41"/>
      <c r="C117" s="216" t="s">
        <v>283</v>
      </c>
      <c r="D117" s="216" t="s">
        <v>167</v>
      </c>
      <c r="E117" s="217" t="s">
        <v>1422</v>
      </c>
      <c r="F117" s="218" t="s">
        <v>1423</v>
      </c>
      <c r="G117" s="219" t="s">
        <v>221</v>
      </c>
      <c r="H117" s="220">
        <v>30</v>
      </c>
      <c r="I117" s="221"/>
      <c r="J117" s="222">
        <f>ROUND(I117*H117,2)</f>
        <v>0</v>
      </c>
      <c r="K117" s="218" t="s">
        <v>171</v>
      </c>
      <c r="L117" s="46"/>
      <c r="M117" s="223" t="s">
        <v>19</v>
      </c>
      <c r="N117" s="224" t="s">
        <v>48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311</v>
      </c>
      <c r="AT117" s="227" t="s">
        <v>167</v>
      </c>
      <c r="AU117" s="227" t="s">
        <v>88</v>
      </c>
      <c r="AY117" s="19" t="s">
        <v>164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88</v>
      </c>
      <c r="BK117" s="228">
        <f>ROUND(I117*H117,2)</f>
        <v>0</v>
      </c>
      <c r="BL117" s="19" t="s">
        <v>311</v>
      </c>
      <c r="BM117" s="227" t="s">
        <v>2167</v>
      </c>
    </row>
    <row r="118" s="2" customFormat="1">
      <c r="A118" s="40"/>
      <c r="B118" s="41"/>
      <c r="C118" s="42"/>
      <c r="D118" s="229" t="s">
        <v>174</v>
      </c>
      <c r="E118" s="42"/>
      <c r="F118" s="230" t="s">
        <v>1425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174</v>
      </c>
      <c r="AU118" s="19" t="s">
        <v>88</v>
      </c>
    </row>
    <row r="119" s="2" customFormat="1" ht="24.15" customHeight="1">
      <c r="A119" s="40"/>
      <c r="B119" s="41"/>
      <c r="C119" s="278" t="s">
        <v>291</v>
      </c>
      <c r="D119" s="278" t="s">
        <v>250</v>
      </c>
      <c r="E119" s="279" t="s">
        <v>1426</v>
      </c>
      <c r="F119" s="280" t="s">
        <v>1427</v>
      </c>
      <c r="G119" s="281" t="s">
        <v>221</v>
      </c>
      <c r="H119" s="282">
        <v>30</v>
      </c>
      <c r="I119" s="283"/>
      <c r="J119" s="284">
        <f>ROUND(I119*H119,2)</f>
        <v>0</v>
      </c>
      <c r="K119" s="280" t="s">
        <v>171</v>
      </c>
      <c r="L119" s="285"/>
      <c r="M119" s="286" t="s">
        <v>19</v>
      </c>
      <c r="N119" s="287" t="s">
        <v>48</v>
      </c>
      <c r="O119" s="86"/>
      <c r="P119" s="225">
        <f>O119*H119</f>
        <v>0</v>
      </c>
      <c r="Q119" s="225">
        <v>0.00025000000000000001</v>
      </c>
      <c r="R119" s="225">
        <f>Q119*H119</f>
        <v>0.0074999999999999997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397</v>
      </c>
      <c r="AT119" s="227" t="s">
        <v>250</v>
      </c>
      <c r="AU119" s="227" t="s">
        <v>88</v>
      </c>
      <c r="AY119" s="19" t="s">
        <v>164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88</v>
      </c>
      <c r="BK119" s="228">
        <f>ROUND(I119*H119,2)</f>
        <v>0</v>
      </c>
      <c r="BL119" s="19" t="s">
        <v>311</v>
      </c>
      <c r="BM119" s="227" t="s">
        <v>2168</v>
      </c>
    </row>
    <row r="120" s="2" customFormat="1">
      <c r="A120" s="40"/>
      <c r="B120" s="41"/>
      <c r="C120" s="42"/>
      <c r="D120" s="229" t="s">
        <v>174</v>
      </c>
      <c r="E120" s="42"/>
      <c r="F120" s="230" t="s">
        <v>1429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174</v>
      </c>
      <c r="AU120" s="19" t="s">
        <v>88</v>
      </c>
    </row>
    <row r="121" s="2" customFormat="1" ht="16.5" customHeight="1">
      <c r="A121" s="40"/>
      <c r="B121" s="41"/>
      <c r="C121" s="216" t="s">
        <v>300</v>
      </c>
      <c r="D121" s="216" t="s">
        <v>167</v>
      </c>
      <c r="E121" s="217" t="s">
        <v>1430</v>
      </c>
      <c r="F121" s="218" t="s">
        <v>1431</v>
      </c>
      <c r="G121" s="219" t="s">
        <v>221</v>
      </c>
      <c r="H121" s="220">
        <v>30</v>
      </c>
      <c r="I121" s="221"/>
      <c r="J121" s="222">
        <f>ROUND(I121*H121,2)</f>
        <v>0</v>
      </c>
      <c r="K121" s="218" t="s">
        <v>19</v>
      </c>
      <c r="L121" s="46"/>
      <c r="M121" s="223" t="s">
        <v>19</v>
      </c>
      <c r="N121" s="224" t="s">
        <v>48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311</v>
      </c>
      <c r="AT121" s="227" t="s">
        <v>167</v>
      </c>
      <c r="AU121" s="227" t="s">
        <v>88</v>
      </c>
      <c r="AY121" s="19" t="s">
        <v>164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88</v>
      </c>
      <c r="BK121" s="228">
        <f>ROUND(I121*H121,2)</f>
        <v>0</v>
      </c>
      <c r="BL121" s="19" t="s">
        <v>311</v>
      </c>
      <c r="BM121" s="227" t="s">
        <v>2169</v>
      </c>
    </row>
    <row r="122" s="2" customFormat="1" ht="37.8" customHeight="1">
      <c r="A122" s="40"/>
      <c r="B122" s="41"/>
      <c r="C122" s="216" t="s">
        <v>8</v>
      </c>
      <c r="D122" s="216" t="s">
        <v>167</v>
      </c>
      <c r="E122" s="217" t="s">
        <v>1433</v>
      </c>
      <c r="F122" s="218" t="s">
        <v>1434</v>
      </c>
      <c r="G122" s="219" t="s">
        <v>246</v>
      </c>
      <c r="H122" s="220">
        <v>9</v>
      </c>
      <c r="I122" s="221"/>
      <c r="J122" s="222">
        <f>ROUND(I122*H122,2)</f>
        <v>0</v>
      </c>
      <c r="K122" s="218" t="s">
        <v>171</v>
      </c>
      <c r="L122" s="46"/>
      <c r="M122" s="223" t="s">
        <v>19</v>
      </c>
      <c r="N122" s="224" t="s">
        <v>48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311</v>
      </c>
      <c r="AT122" s="227" t="s">
        <v>167</v>
      </c>
      <c r="AU122" s="227" t="s">
        <v>88</v>
      </c>
      <c r="AY122" s="19" t="s">
        <v>164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88</v>
      </c>
      <c r="BK122" s="228">
        <f>ROUND(I122*H122,2)</f>
        <v>0</v>
      </c>
      <c r="BL122" s="19" t="s">
        <v>311</v>
      </c>
      <c r="BM122" s="227" t="s">
        <v>2170</v>
      </c>
    </row>
    <row r="123" s="2" customFormat="1">
      <c r="A123" s="40"/>
      <c r="B123" s="41"/>
      <c r="C123" s="42"/>
      <c r="D123" s="229" t="s">
        <v>174</v>
      </c>
      <c r="E123" s="42"/>
      <c r="F123" s="230" t="s">
        <v>1436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174</v>
      </c>
      <c r="AU123" s="19" t="s">
        <v>88</v>
      </c>
    </row>
    <row r="124" s="2" customFormat="1" ht="16.5" customHeight="1">
      <c r="A124" s="40"/>
      <c r="B124" s="41"/>
      <c r="C124" s="278" t="s">
        <v>311</v>
      </c>
      <c r="D124" s="278" t="s">
        <v>250</v>
      </c>
      <c r="E124" s="279" t="s">
        <v>1437</v>
      </c>
      <c r="F124" s="280" t="s">
        <v>1438</v>
      </c>
      <c r="G124" s="281" t="s">
        <v>246</v>
      </c>
      <c r="H124" s="282">
        <v>9</v>
      </c>
      <c r="I124" s="283"/>
      <c r="J124" s="284">
        <f>ROUND(I124*H124,2)</f>
        <v>0</v>
      </c>
      <c r="K124" s="280" t="s">
        <v>19</v>
      </c>
      <c r="L124" s="285"/>
      <c r="M124" s="286" t="s">
        <v>19</v>
      </c>
      <c r="N124" s="287" t="s">
        <v>48</v>
      </c>
      <c r="O124" s="86"/>
      <c r="P124" s="225">
        <f>O124*H124</f>
        <v>0</v>
      </c>
      <c r="Q124" s="225">
        <v>5.0000000000000002E-05</v>
      </c>
      <c r="R124" s="225">
        <f>Q124*H124</f>
        <v>0.00045000000000000004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397</v>
      </c>
      <c r="AT124" s="227" t="s">
        <v>250</v>
      </c>
      <c r="AU124" s="227" t="s">
        <v>88</v>
      </c>
      <c r="AY124" s="19" t="s">
        <v>164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88</v>
      </c>
      <c r="BK124" s="228">
        <f>ROUND(I124*H124,2)</f>
        <v>0</v>
      </c>
      <c r="BL124" s="19" t="s">
        <v>311</v>
      </c>
      <c r="BM124" s="227" t="s">
        <v>2171</v>
      </c>
    </row>
    <row r="125" s="2" customFormat="1" ht="37.8" customHeight="1">
      <c r="A125" s="40"/>
      <c r="B125" s="41"/>
      <c r="C125" s="216" t="s">
        <v>320</v>
      </c>
      <c r="D125" s="216" t="s">
        <v>167</v>
      </c>
      <c r="E125" s="217" t="s">
        <v>1440</v>
      </c>
      <c r="F125" s="218" t="s">
        <v>1441</v>
      </c>
      <c r="G125" s="219" t="s">
        <v>246</v>
      </c>
      <c r="H125" s="220">
        <v>4</v>
      </c>
      <c r="I125" s="221"/>
      <c r="J125" s="222">
        <f>ROUND(I125*H125,2)</f>
        <v>0</v>
      </c>
      <c r="K125" s="218" t="s">
        <v>171</v>
      </c>
      <c r="L125" s="46"/>
      <c r="M125" s="223" t="s">
        <v>19</v>
      </c>
      <c r="N125" s="224" t="s">
        <v>48</v>
      </c>
      <c r="O125" s="86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311</v>
      </c>
      <c r="AT125" s="227" t="s">
        <v>167</v>
      </c>
      <c r="AU125" s="227" t="s">
        <v>88</v>
      </c>
      <c r="AY125" s="19" t="s">
        <v>164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88</v>
      </c>
      <c r="BK125" s="228">
        <f>ROUND(I125*H125,2)</f>
        <v>0</v>
      </c>
      <c r="BL125" s="19" t="s">
        <v>311</v>
      </c>
      <c r="BM125" s="227" t="s">
        <v>2172</v>
      </c>
    </row>
    <row r="126" s="2" customFormat="1">
      <c r="A126" s="40"/>
      <c r="B126" s="41"/>
      <c r="C126" s="42"/>
      <c r="D126" s="229" t="s">
        <v>174</v>
      </c>
      <c r="E126" s="42"/>
      <c r="F126" s="230" t="s">
        <v>1443</v>
      </c>
      <c r="G126" s="42"/>
      <c r="H126" s="42"/>
      <c r="I126" s="231"/>
      <c r="J126" s="42"/>
      <c r="K126" s="42"/>
      <c r="L126" s="46"/>
      <c r="M126" s="232"/>
      <c r="N126" s="23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174</v>
      </c>
      <c r="AU126" s="19" t="s">
        <v>88</v>
      </c>
    </row>
    <row r="127" s="2" customFormat="1" ht="16.5" customHeight="1">
      <c r="A127" s="40"/>
      <c r="B127" s="41"/>
      <c r="C127" s="278" t="s">
        <v>327</v>
      </c>
      <c r="D127" s="278" t="s">
        <v>250</v>
      </c>
      <c r="E127" s="279" t="s">
        <v>1444</v>
      </c>
      <c r="F127" s="280" t="s">
        <v>1445</v>
      </c>
      <c r="G127" s="281" t="s">
        <v>246</v>
      </c>
      <c r="H127" s="282">
        <v>4</v>
      </c>
      <c r="I127" s="283"/>
      <c r="J127" s="284">
        <f>ROUND(I127*H127,2)</f>
        <v>0</v>
      </c>
      <c r="K127" s="280" t="s">
        <v>19</v>
      </c>
      <c r="L127" s="285"/>
      <c r="M127" s="286" t="s">
        <v>19</v>
      </c>
      <c r="N127" s="287" t="s">
        <v>48</v>
      </c>
      <c r="O127" s="86"/>
      <c r="P127" s="225">
        <f>O127*H127</f>
        <v>0</v>
      </c>
      <c r="Q127" s="225">
        <v>5.0000000000000002E-05</v>
      </c>
      <c r="R127" s="225">
        <f>Q127*H127</f>
        <v>0.00020000000000000001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397</v>
      </c>
      <c r="AT127" s="227" t="s">
        <v>250</v>
      </c>
      <c r="AU127" s="227" t="s">
        <v>88</v>
      </c>
      <c r="AY127" s="19" t="s">
        <v>164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88</v>
      </c>
      <c r="BK127" s="228">
        <f>ROUND(I127*H127,2)</f>
        <v>0</v>
      </c>
      <c r="BL127" s="19" t="s">
        <v>311</v>
      </c>
      <c r="BM127" s="227" t="s">
        <v>2173</v>
      </c>
    </row>
    <row r="128" s="2" customFormat="1" ht="37.8" customHeight="1">
      <c r="A128" s="40"/>
      <c r="B128" s="41"/>
      <c r="C128" s="216" t="s">
        <v>332</v>
      </c>
      <c r="D128" s="216" t="s">
        <v>167</v>
      </c>
      <c r="E128" s="217" t="s">
        <v>2174</v>
      </c>
      <c r="F128" s="218" t="s">
        <v>2175</v>
      </c>
      <c r="G128" s="219" t="s">
        <v>246</v>
      </c>
      <c r="H128" s="220">
        <v>2</v>
      </c>
      <c r="I128" s="221"/>
      <c r="J128" s="222">
        <f>ROUND(I128*H128,2)</f>
        <v>0</v>
      </c>
      <c r="K128" s="218" t="s">
        <v>171</v>
      </c>
      <c r="L128" s="46"/>
      <c r="M128" s="223" t="s">
        <v>19</v>
      </c>
      <c r="N128" s="224" t="s">
        <v>48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311</v>
      </c>
      <c r="AT128" s="227" t="s">
        <v>167</v>
      </c>
      <c r="AU128" s="227" t="s">
        <v>88</v>
      </c>
      <c r="AY128" s="19" t="s">
        <v>164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88</v>
      </c>
      <c r="BK128" s="228">
        <f>ROUND(I128*H128,2)</f>
        <v>0</v>
      </c>
      <c r="BL128" s="19" t="s">
        <v>311</v>
      </c>
      <c r="BM128" s="227" t="s">
        <v>2176</v>
      </c>
    </row>
    <row r="129" s="2" customFormat="1">
      <c r="A129" s="40"/>
      <c r="B129" s="41"/>
      <c r="C129" s="42"/>
      <c r="D129" s="229" t="s">
        <v>174</v>
      </c>
      <c r="E129" s="42"/>
      <c r="F129" s="230" t="s">
        <v>2177</v>
      </c>
      <c r="G129" s="42"/>
      <c r="H129" s="42"/>
      <c r="I129" s="231"/>
      <c r="J129" s="42"/>
      <c r="K129" s="42"/>
      <c r="L129" s="46"/>
      <c r="M129" s="232"/>
      <c r="N129" s="23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174</v>
      </c>
      <c r="AU129" s="19" t="s">
        <v>88</v>
      </c>
    </row>
    <row r="130" s="2" customFormat="1" ht="24.15" customHeight="1">
      <c r="A130" s="40"/>
      <c r="B130" s="41"/>
      <c r="C130" s="278" t="s">
        <v>337</v>
      </c>
      <c r="D130" s="278" t="s">
        <v>250</v>
      </c>
      <c r="E130" s="279" t="s">
        <v>1451</v>
      </c>
      <c r="F130" s="280" t="s">
        <v>1452</v>
      </c>
      <c r="G130" s="281" t="s">
        <v>246</v>
      </c>
      <c r="H130" s="282">
        <v>2</v>
      </c>
      <c r="I130" s="283"/>
      <c r="J130" s="284">
        <f>ROUND(I130*H130,2)</f>
        <v>0</v>
      </c>
      <c r="K130" s="280" t="s">
        <v>19</v>
      </c>
      <c r="L130" s="285"/>
      <c r="M130" s="286" t="s">
        <v>19</v>
      </c>
      <c r="N130" s="287" t="s">
        <v>48</v>
      </c>
      <c r="O130" s="86"/>
      <c r="P130" s="225">
        <f>O130*H130</f>
        <v>0</v>
      </c>
      <c r="Q130" s="225">
        <v>5.0000000000000002E-05</v>
      </c>
      <c r="R130" s="225">
        <f>Q130*H130</f>
        <v>0.00010000000000000001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397</v>
      </c>
      <c r="AT130" s="227" t="s">
        <v>250</v>
      </c>
      <c r="AU130" s="227" t="s">
        <v>88</v>
      </c>
      <c r="AY130" s="19" t="s">
        <v>164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88</v>
      </c>
      <c r="BK130" s="228">
        <f>ROUND(I130*H130,2)</f>
        <v>0</v>
      </c>
      <c r="BL130" s="19" t="s">
        <v>311</v>
      </c>
      <c r="BM130" s="227" t="s">
        <v>2178</v>
      </c>
    </row>
    <row r="131" s="2" customFormat="1" ht="49.05" customHeight="1">
      <c r="A131" s="40"/>
      <c r="B131" s="41"/>
      <c r="C131" s="216" t="s">
        <v>7</v>
      </c>
      <c r="D131" s="216" t="s">
        <v>167</v>
      </c>
      <c r="E131" s="217" t="s">
        <v>1447</v>
      </c>
      <c r="F131" s="218" t="s">
        <v>1448</v>
      </c>
      <c r="G131" s="219" t="s">
        <v>246</v>
      </c>
      <c r="H131" s="220">
        <v>1</v>
      </c>
      <c r="I131" s="221"/>
      <c r="J131" s="222">
        <f>ROUND(I131*H131,2)</f>
        <v>0</v>
      </c>
      <c r="K131" s="218" t="s">
        <v>171</v>
      </c>
      <c r="L131" s="46"/>
      <c r="M131" s="223" t="s">
        <v>19</v>
      </c>
      <c r="N131" s="224" t="s">
        <v>48</v>
      </c>
      <c r="O131" s="86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311</v>
      </c>
      <c r="AT131" s="227" t="s">
        <v>167</v>
      </c>
      <c r="AU131" s="227" t="s">
        <v>88</v>
      </c>
      <c r="AY131" s="19" t="s">
        <v>164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88</v>
      </c>
      <c r="BK131" s="228">
        <f>ROUND(I131*H131,2)</f>
        <v>0</v>
      </c>
      <c r="BL131" s="19" t="s">
        <v>311</v>
      </c>
      <c r="BM131" s="227" t="s">
        <v>2179</v>
      </c>
    </row>
    <row r="132" s="2" customFormat="1">
      <c r="A132" s="40"/>
      <c r="B132" s="41"/>
      <c r="C132" s="42"/>
      <c r="D132" s="229" t="s">
        <v>174</v>
      </c>
      <c r="E132" s="42"/>
      <c r="F132" s="230" t="s">
        <v>1450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174</v>
      </c>
      <c r="AU132" s="19" t="s">
        <v>88</v>
      </c>
    </row>
    <row r="133" s="2" customFormat="1" ht="24.15" customHeight="1">
      <c r="A133" s="40"/>
      <c r="B133" s="41"/>
      <c r="C133" s="278" t="s">
        <v>352</v>
      </c>
      <c r="D133" s="278" t="s">
        <v>250</v>
      </c>
      <c r="E133" s="279" t="s">
        <v>1451</v>
      </c>
      <c r="F133" s="280" t="s">
        <v>1452</v>
      </c>
      <c r="G133" s="281" t="s">
        <v>246</v>
      </c>
      <c r="H133" s="282">
        <v>1</v>
      </c>
      <c r="I133" s="283"/>
      <c r="J133" s="284">
        <f>ROUND(I133*H133,2)</f>
        <v>0</v>
      </c>
      <c r="K133" s="280" t="s">
        <v>19</v>
      </c>
      <c r="L133" s="285"/>
      <c r="M133" s="286" t="s">
        <v>19</v>
      </c>
      <c r="N133" s="287" t="s">
        <v>48</v>
      </c>
      <c r="O133" s="86"/>
      <c r="P133" s="225">
        <f>O133*H133</f>
        <v>0</v>
      </c>
      <c r="Q133" s="225">
        <v>5.0000000000000002E-05</v>
      </c>
      <c r="R133" s="225">
        <f>Q133*H133</f>
        <v>5.0000000000000002E-05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397</v>
      </c>
      <c r="AT133" s="227" t="s">
        <v>250</v>
      </c>
      <c r="AU133" s="227" t="s">
        <v>88</v>
      </c>
      <c r="AY133" s="19" t="s">
        <v>164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88</v>
      </c>
      <c r="BK133" s="228">
        <f>ROUND(I133*H133,2)</f>
        <v>0</v>
      </c>
      <c r="BL133" s="19" t="s">
        <v>311</v>
      </c>
      <c r="BM133" s="227" t="s">
        <v>2180</v>
      </c>
    </row>
    <row r="134" s="2" customFormat="1" ht="37.8" customHeight="1">
      <c r="A134" s="40"/>
      <c r="B134" s="41"/>
      <c r="C134" s="216" t="s">
        <v>357</v>
      </c>
      <c r="D134" s="216" t="s">
        <v>167</v>
      </c>
      <c r="E134" s="217" t="s">
        <v>1454</v>
      </c>
      <c r="F134" s="218" t="s">
        <v>1455</v>
      </c>
      <c r="G134" s="219" t="s">
        <v>246</v>
      </c>
      <c r="H134" s="220">
        <v>17</v>
      </c>
      <c r="I134" s="221"/>
      <c r="J134" s="222">
        <f>ROUND(I134*H134,2)</f>
        <v>0</v>
      </c>
      <c r="K134" s="218" t="s">
        <v>171</v>
      </c>
      <c r="L134" s="46"/>
      <c r="M134" s="223" t="s">
        <v>19</v>
      </c>
      <c r="N134" s="224" t="s">
        <v>48</v>
      </c>
      <c r="O134" s="8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311</v>
      </c>
      <c r="AT134" s="227" t="s">
        <v>167</v>
      </c>
      <c r="AU134" s="227" t="s">
        <v>88</v>
      </c>
      <c r="AY134" s="19" t="s">
        <v>164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88</v>
      </c>
      <c r="BK134" s="228">
        <f>ROUND(I134*H134,2)</f>
        <v>0</v>
      </c>
      <c r="BL134" s="19" t="s">
        <v>311</v>
      </c>
      <c r="BM134" s="227" t="s">
        <v>2181</v>
      </c>
    </row>
    <row r="135" s="2" customFormat="1">
      <c r="A135" s="40"/>
      <c r="B135" s="41"/>
      <c r="C135" s="42"/>
      <c r="D135" s="229" t="s">
        <v>174</v>
      </c>
      <c r="E135" s="42"/>
      <c r="F135" s="230" t="s">
        <v>1457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174</v>
      </c>
      <c r="AU135" s="19" t="s">
        <v>88</v>
      </c>
    </row>
    <row r="136" s="2" customFormat="1" ht="16.5" customHeight="1">
      <c r="A136" s="40"/>
      <c r="B136" s="41"/>
      <c r="C136" s="278" t="s">
        <v>363</v>
      </c>
      <c r="D136" s="278" t="s">
        <v>250</v>
      </c>
      <c r="E136" s="279" t="s">
        <v>1458</v>
      </c>
      <c r="F136" s="280" t="s">
        <v>1459</v>
      </c>
      <c r="G136" s="281" t="s">
        <v>246</v>
      </c>
      <c r="H136" s="282">
        <v>17</v>
      </c>
      <c r="I136" s="283"/>
      <c r="J136" s="284">
        <f>ROUND(I136*H136,2)</f>
        <v>0</v>
      </c>
      <c r="K136" s="280" t="s">
        <v>19</v>
      </c>
      <c r="L136" s="285"/>
      <c r="M136" s="286" t="s">
        <v>19</v>
      </c>
      <c r="N136" s="287" t="s">
        <v>48</v>
      </c>
      <c r="O136" s="86"/>
      <c r="P136" s="225">
        <f>O136*H136</f>
        <v>0</v>
      </c>
      <c r="Q136" s="225">
        <v>6.0000000000000002E-05</v>
      </c>
      <c r="R136" s="225">
        <f>Q136*H136</f>
        <v>0.0010200000000000001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397</v>
      </c>
      <c r="AT136" s="227" t="s">
        <v>250</v>
      </c>
      <c r="AU136" s="227" t="s">
        <v>88</v>
      </c>
      <c r="AY136" s="19" t="s">
        <v>164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88</v>
      </c>
      <c r="BK136" s="228">
        <f>ROUND(I136*H136,2)</f>
        <v>0</v>
      </c>
      <c r="BL136" s="19" t="s">
        <v>311</v>
      </c>
      <c r="BM136" s="227" t="s">
        <v>2182</v>
      </c>
    </row>
    <row r="137" s="2" customFormat="1" ht="44.25" customHeight="1">
      <c r="A137" s="40"/>
      <c r="B137" s="41"/>
      <c r="C137" s="216" t="s">
        <v>370</v>
      </c>
      <c r="D137" s="216" t="s">
        <v>167</v>
      </c>
      <c r="E137" s="217" t="s">
        <v>1461</v>
      </c>
      <c r="F137" s="218" t="s">
        <v>1462</v>
      </c>
      <c r="G137" s="219" t="s">
        <v>246</v>
      </c>
      <c r="H137" s="220">
        <v>5</v>
      </c>
      <c r="I137" s="221"/>
      <c r="J137" s="222">
        <f>ROUND(I137*H137,2)</f>
        <v>0</v>
      </c>
      <c r="K137" s="218" t="s">
        <v>171</v>
      </c>
      <c r="L137" s="46"/>
      <c r="M137" s="223" t="s">
        <v>19</v>
      </c>
      <c r="N137" s="224" t="s">
        <v>48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311</v>
      </c>
      <c r="AT137" s="227" t="s">
        <v>167</v>
      </c>
      <c r="AU137" s="227" t="s">
        <v>88</v>
      </c>
      <c r="AY137" s="19" t="s">
        <v>164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88</v>
      </c>
      <c r="BK137" s="228">
        <f>ROUND(I137*H137,2)</f>
        <v>0</v>
      </c>
      <c r="BL137" s="19" t="s">
        <v>311</v>
      </c>
      <c r="BM137" s="227" t="s">
        <v>2183</v>
      </c>
    </row>
    <row r="138" s="2" customFormat="1">
      <c r="A138" s="40"/>
      <c r="B138" s="41"/>
      <c r="C138" s="42"/>
      <c r="D138" s="229" t="s">
        <v>174</v>
      </c>
      <c r="E138" s="42"/>
      <c r="F138" s="230" t="s">
        <v>1464</v>
      </c>
      <c r="G138" s="42"/>
      <c r="H138" s="42"/>
      <c r="I138" s="231"/>
      <c r="J138" s="42"/>
      <c r="K138" s="42"/>
      <c r="L138" s="46"/>
      <c r="M138" s="232"/>
      <c r="N138" s="23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174</v>
      </c>
      <c r="AU138" s="19" t="s">
        <v>88</v>
      </c>
    </row>
    <row r="139" s="2" customFormat="1" ht="16.5" customHeight="1">
      <c r="A139" s="40"/>
      <c r="B139" s="41"/>
      <c r="C139" s="278" t="s">
        <v>379</v>
      </c>
      <c r="D139" s="278" t="s">
        <v>250</v>
      </c>
      <c r="E139" s="279" t="s">
        <v>1465</v>
      </c>
      <c r="F139" s="280" t="s">
        <v>1466</v>
      </c>
      <c r="G139" s="281" t="s">
        <v>246</v>
      </c>
      <c r="H139" s="282">
        <v>5</v>
      </c>
      <c r="I139" s="283"/>
      <c r="J139" s="284">
        <f>ROUND(I139*H139,2)</f>
        <v>0</v>
      </c>
      <c r="K139" s="280" t="s">
        <v>19</v>
      </c>
      <c r="L139" s="285"/>
      <c r="M139" s="286" t="s">
        <v>19</v>
      </c>
      <c r="N139" s="287" t="s">
        <v>48</v>
      </c>
      <c r="O139" s="86"/>
      <c r="P139" s="225">
        <f>O139*H139</f>
        <v>0</v>
      </c>
      <c r="Q139" s="225">
        <v>6.0000000000000002E-05</v>
      </c>
      <c r="R139" s="225">
        <f>Q139*H139</f>
        <v>0.00030000000000000003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397</v>
      </c>
      <c r="AT139" s="227" t="s">
        <v>250</v>
      </c>
      <c r="AU139" s="227" t="s">
        <v>88</v>
      </c>
      <c r="AY139" s="19" t="s">
        <v>164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88</v>
      </c>
      <c r="BK139" s="228">
        <f>ROUND(I139*H139,2)</f>
        <v>0</v>
      </c>
      <c r="BL139" s="19" t="s">
        <v>311</v>
      </c>
      <c r="BM139" s="227" t="s">
        <v>2184</v>
      </c>
    </row>
    <row r="140" s="2" customFormat="1" ht="37.8" customHeight="1">
      <c r="A140" s="40"/>
      <c r="B140" s="41"/>
      <c r="C140" s="216" t="s">
        <v>394</v>
      </c>
      <c r="D140" s="216" t="s">
        <v>167</v>
      </c>
      <c r="E140" s="217" t="s">
        <v>1468</v>
      </c>
      <c r="F140" s="218" t="s">
        <v>1469</v>
      </c>
      <c r="G140" s="219" t="s">
        <v>246</v>
      </c>
      <c r="H140" s="220">
        <v>15</v>
      </c>
      <c r="I140" s="221"/>
      <c r="J140" s="222">
        <f>ROUND(I140*H140,2)</f>
        <v>0</v>
      </c>
      <c r="K140" s="218" t="s">
        <v>171</v>
      </c>
      <c r="L140" s="46"/>
      <c r="M140" s="223" t="s">
        <v>19</v>
      </c>
      <c r="N140" s="224" t="s">
        <v>48</v>
      </c>
      <c r="O140" s="86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311</v>
      </c>
      <c r="AT140" s="227" t="s">
        <v>167</v>
      </c>
      <c r="AU140" s="227" t="s">
        <v>88</v>
      </c>
      <c r="AY140" s="19" t="s">
        <v>164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88</v>
      </c>
      <c r="BK140" s="228">
        <f>ROUND(I140*H140,2)</f>
        <v>0</v>
      </c>
      <c r="BL140" s="19" t="s">
        <v>311</v>
      </c>
      <c r="BM140" s="227" t="s">
        <v>2185</v>
      </c>
    </row>
    <row r="141" s="2" customFormat="1">
      <c r="A141" s="40"/>
      <c r="B141" s="41"/>
      <c r="C141" s="42"/>
      <c r="D141" s="229" t="s">
        <v>174</v>
      </c>
      <c r="E141" s="42"/>
      <c r="F141" s="230" t="s">
        <v>1471</v>
      </c>
      <c r="G141" s="42"/>
      <c r="H141" s="42"/>
      <c r="I141" s="231"/>
      <c r="J141" s="42"/>
      <c r="K141" s="42"/>
      <c r="L141" s="46"/>
      <c r="M141" s="232"/>
      <c r="N141" s="23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174</v>
      </c>
      <c r="AU141" s="19" t="s">
        <v>88</v>
      </c>
    </row>
    <row r="142" s="2" customFormat="1" ht="24.15" customHeight="1">
      <c r="A142" s="40"/>
      <c r="B142" s="41"/>
      <c r="C142" s="278" t="s">
        <v>401</v>
      </c>
      <c r="D142" s="278" t="s">
        <v>250</v>
      </c>
      <c r="E142" s="279" t="s">
        <v>1472</v>
      </c>
      <c r="F142" s="280" t="s">
        <v>1473</v>
      </c>
      <c r="G142" s="281" t="s">
        <v>246</v>
      </c>
      <c r="H142" s="282">
        <v>13</v>
      </c>
      <c r="I142" s="283"/>
      <c r="J142" s="284">
        <f>ROUND(I142*H142,2)</f>
        <v>0</v>
      </c>
      <c r="K142" s="280" t="s">
        <v>19</v>
      </c>
      <c r="L142" s="285"/>
      <c r="M142" s="286" t="s">
        <v>19</v>
      </c>
      <c r="N142" s="287" t="s">
        <v>48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397</v>
      </c>
      <c r="AT142" s="227" t="s">
        <v>250</v>
      </c>
      <c r="AU142" s="227" t="s">
        <v>88</v>
      </c>
      <c r="AY142" s="19" t="s">
        <v>164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88</v>
      </c>
      <c r="BK142" s="228">
        <f>ROUND(I142*H142,2)</f>
        <v>0</v>
      </c>
      <c r="BL142" s="19" t="s">
        <v>311</v>
      </c>
      <c r="BM142" s="227" t="s">
        <v>2186</v>
      </c>
    </row>
    <row r="143" s="2" customFormat="1" ht="24.15" customHeight="1">
      <c r="A143" s="40"/>
      <c r="B143" s="41"/>
      <c r="C143" s="278" t="s">
        <v>406</v>
      </c>
      <c r="D143" s="278" t="s">
        <v>250</v>
      </c>
      <c r="E143" s="279" t="s">
        <v>1475</v>
      </c>
      <c r="F143" s="280" t="s">
        <v>1473</v>
      </c>
      <c r="G143" s="281" t="s">
        <v>246</v>
      </c>
      <c r="H143" s="282">
        <v>1</v>
      </c>
      <c r="I143" s="283"/>
      <c r="J143" s="284">
        <f>ROUND(I143*H143,2)</f>
        <v>0</v>
      </c>
      <c r="K143" s="280" t="s">
        <v>19</v>
      </c>
      <c r="L143" s="285"/>
      <c r="M143" s="286" t="s">
        <v>19</v>
      </c>
      <c r="N143" s="287" t="s">
        <v>48</v>
      </c>
      <c r="O143" s="86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7" t="s">
        <v>397</v>
      </c>
      <c r="AT143" s="227" t="s">
        <v>250</v>
      </c>
      <c r="AU143" s="227" t="s">
        <v>88</v>
      </c>
      <c r="AY143" s="19" t="s">
        <v>164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9" t="s">
        <v>88</v>
      </c>
      <c r="BK143" s="228">
        <f>ROUND(I143*H143,2)</f>
        <v>0</v>
      </c>
      <c r="BL143" s="19" t="s">
        <v>311</v>
      </c>
      <c r="BM143" s="227" t="s">
        <v>2187</v>
      </c>
    </row>
    <row r="144" s="2" customFormat="1" ht="38.55" customHeight="1">
      <c r="A144" s="40"/>
      <c r="B144" s="41"/>
      <c r="C144" s="278" t="s">
        <v>412</v>
      </c>
      <c r="D144" s="278" t="s">
        <v>250</v>
      </c>
      <c r="E144" s="279" t="s">
        <v>1477</v>
      </c>
      <c r="F144" s="280" t="s">
        <v>2188</v>
      </c>
      <c r="G144" s="281" t="s">
        <v>246</v>
      </c>
      <c r="H144" s="282">
        <v>1</v>
      </c>
      <c r="I144" s="283"/>
      <c r="J144" s="284">
        <f>ROUND(I144*H144,2)</f>
        <v>0</v>
      </c>
      <c r="K144" s="280" t="s">
        <v>19</v>
      </c>
      <c r="L144" s="285"/>
      <c r="M144" s="286" t="s">
        <v>19</v>
      </c>
      <c r="N144" s="287" t="s">
        <v>48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397</v>
      </c>
      <c r="AT144" s="227" t="s">
        <v>250</v>
      </c>
      <c r="AU144" s="227" t="s">
        <v>88</v>
      </c>
      <c r="AY144" s="19" t="s">
        <v>164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88</v>
      </c>
      <c r="BK144" s="228">
        <f>ROUND(I144*H144,2)</f>
        <v>0</v>
      </c>
      <c r="BL144" s="19" t="s">
        <v>311</v>
      </c>
      <c r="BM144" s="227" t="s">
        <v>2189</v>
      </c>
    </row>
    <row r="145" s="2" customFormat="1" ht="44.25" customHeight="1">
      <c r="A145" s="40"/>
      <c r="B145" s="41"/>
      <c r="C145" s="216" t="s">
        <v>416</v>
      </c>
      <c r="D145" s="216" t="s">
        <v>167</v>
      </c>
      <c r="E145" s="217" t="s">
        <v>1480</v>
      </c>
      <c r="F145" s="218" t="s">
        <v>1481</v>
      </c>
      <c r="G145" s="219" t="s">
        <v>349</v>
      </c>
      <c r="H145" s="220">
        <v>0.092999999999999999</v>
      </c>
      <c r="I145" s="221"/>
      <c r="J145" s="222">
        <f>ROUND(I145*H145,2)</f>
        <v>0</v>
      </c>
      <c r="K145" s="218" t="s">
        <v>171</v>
      </c>
      <c r="L145" s="46"/>
      <c r="M145" s="223" t="s">
        <v>19</v>
      </c>
      <c r="N145" s="224" t="s">
        <v>48</v>
      </c>
      <c r="O145" s="86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7" t="s">
        <v>311</v>
      </c>
      <c r="AT145" s="227" t="s">
        <v>167</v>
      </c>
      <c r="AU145" s="227" t="s">
        <v>88</v>
      </c>
      <c r="AY145" s="19" t="s">
        <v>164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9" t="s">
        <v>88</v>
      </c>
      <c r="BK145" s="228">
        <f>ROUND(I145*H145,2)</f>
        <v>0</v>
      </c>
      <c r="BL145" s="19" t="s">
        <v>311</v>
      </c>
      <c r="BM145" s="227" t="s">
        <v>2190</v>
      </c>
    </row>
    <row r="146" s="2" customFormat="1">
      <c r="A146" s="40"/>
      <c r="B146" s="41"/>
      <c r="C146" s="42"/>
      <c r="D146" s="229" t="s">
        <v>174</v>
      </c>
      <c r="E146" s="42"/>
      <c r="F146" s="230" t="s">
        <v>1483</v>
      </c>
      <c r="G146" s="42"/>
      <c r="H146" s="42"/>
      <c r="I146" s="231"/>
      <c r="J146" s="42"/>
      <c r="K146" s="42"/>
      <c r="L146" s="46"/>
      <c r="M146" s="232"/>
      <c r="N146" s="23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174</v>
      </c>
      <c r="AU146" s="19" t="s">
        <v>88</v>
      </c>
    </row>
    <row r="147" s="2" customFormat="1" ht="49.05" customHeight="1">
      <c r="A147" s="40"/>
      <c r="B147" s="41"/>
      <c r="C147" s="216" t="s">
        <v>397</v>
      </c>
      <c r="D147" s="216" t="s">
        <v>167</v>
      </c>
      <c r="E147" s="217" t="s">
        <v>1484</v>
      </c>
      <c r="F147" s="218" t="s">
        <v>1485</v>
      </c>
      <c r="G147" s="219" t="s">
        <v>349</v>
      </c>
      <c r="H147" s="220">
        <v>0.092999999999999999</v>
      </c>
      <c r="I147" s="221"/>
      <c r="J147" s="222">
        <f>ROUND(I147*H147,2)</f>
        <v>0</v>
      </c>
      <c r="K147" s="218" t="s">
        <v>171</v>
      </c>
      <c r="L147" s="46"/>
      <c r="M147" s="223" t="s">
        <v>19</v>
      </c>
      <c r="N147" s="224" t="s">
        <v>48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311</v>
      </c>
      <c r="AT147" s="227" t="s">
        <v>167</v>
      </c>
      <c r="AU147" s="227" t="s">
        <v>88</v>
      </c>
      <c r="AY147" s="19" t="s">
        <v>164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88</v>
      </c>
      <c r="BK147" s="228">
        <f>ROUND(I147*H147,2)</f>
        <v>0</v>
      </c>
      <c r="BL147" s="19" t="s">
        <v>311</v>
      </c>
      <c r="BM147" s="227" t="s">
        <v>2191</v>
      </c>
    </row>
    <row r="148" s="2" customFormat="1">
      <c r="A148" s="40"/>
      <c r="B148" s="41"/>
      <c r="C148" s="42"/>
      <c r="D148" s="229" t="s">
        <v>174</v>
      </c>
      <c r="E148" s="42"/>
      <c r="F148" s="230" t="s">
        <v>1487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174</v>
      </c>
      <c r="AU148" s="19" t="s">
        <v>88</v>
      </c>
    </row>
    <row r="149" s="12" customFormat="1" ht="22.8" customHeight="1">
      <c r="A149" s="12"/>
      <c r="B149" s="200"/>
      <c r="C149" s="201"/>
      <c r="D149" s="202" t="s">
        <v>75</v>
      </c>
      <c r="E149" s="214" t="s">
        <v>1488</v>
      </c>
      <c r="F149" s="214" t="s">
        <v>1489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SUM(P150:P159)</f>
        <v>0</v>
      </c>
      <c r="Q149" s="208"/>
      <c r="R149" s="209">
        <f>SUM(R150:R159)</f>
        <v>0</v>
      </c>
      <c r="S149" s="208"/>
      <c r="T149" s="210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88</v>
      </c>
      <c r="AT149" s="212" t="s">
        <v>75</v>
      </c>
      <c r="AU149" s="212" t="s">
        <v>83</v>
      </c>
      <c r="AY149" s="211" t="s">
        <v>164</v>
      </c>
      <c r="BK149" s="213">
        <f>SUM(BK150:BK159)</f>
        <v>0</v>
      </c>
    </row>
    <row r="150" s="2" customFormat="1" ht="24.15" customHeight="1">
      <c r="A150" s="40"/>
      <c r="B150" s="41"/>
      <c r="C150" s="216" t="s">
        <v>426</v>
      </c>
      <c r="D150" s="216" t="s">
        <v>167</v>
      </c>
      <c r="E150" s="217" t="s">
        <v>1490</v>
      </c>
      <c r="F150" s="218" t="s">
        <v>1491</v>
      </c>
      <c r="G150" s="219" t="s">
        <v>246</v>
      </c>
      <c r="H150" s="220">
        <v>1</v>
      </c>
      <c r="I150" s="221"/>
      <c r="J150" s="222">
        <f>ROUND(I150*H150,2)</f>
        <v>0</v>
      </c>
      <c r="K150" s="218" t="s">
        <v>171</v>
      </c>
      <c r="L150" s="46"/>
      <c r="M150" s="223" t="s">
        <v>19</v>
      </c>
      <c r="N150" s="224" t="s">
        <v>48</v>
      </c>
      <c r="O150" s="86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311</v>
      </c>
      <c r="AT150" s="227" t="s">
        <v>167</v>
      </c>
      <c r="AU150" s="227" t="s">
        <v>88</v>
      </c>
      <c r="AY150" s="19" t="s">
        <v>164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88</v>
      </c>
      <c r="BK150" s="228">
        <f>ROUND(I150*H150,2)</f>
        <v>0</v>
      </c>
      <c r="BL150" s="19" t="s">
        <v>311</v>
      </c>
      <c r="BM150" s="227" t="s">
        <v>2192</v>
      </c>
    </row>
    <row r="151" s="2" customFormat="1">
      <c r="A151" s="40"/>
      <c r="B151" s="41"/>
      <c r="C151" s="42"/>
      <c r="D151" s="229" t="s">
        <v>174</v>
      </c>
      <c r="E151" s="42"/>
      <c r="F151" s="230" t="s">
        <v>1493</v>
      </c>
      <c r="G151" s="42"/>
      <c r="H151" s="42"/>
      <c r="I151" s="231"/>
      <c r="J151" s="42"/>
      <c r="K151" s="42"/>
      <c r="L151" s="46"/>
      <c r="M151" s="232"/>
      <c r="N151" s="23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174</v>
      </c>
      <c r="AU151" s="19" t="s">
        <v>88</v>
      </c>
    </row>
    <row r="152" s="2" customFormat="1" ht="16.5" customHeight="1">
      <c r="A152" s="40"/>
      <c r="B152" s="41"/>
      <c r="C152" s="278" t="s">
        <v>433</v>
      </c>
      <c r="D152" s="278" t="s">
        <v>250</v>
      </c>
      <c r="E152" s="279" t="s">
        <v>1494</v>
      </c>
      <c r="F152" s="280" t="s">
        <v>1495</v>
      </c>
      <c r="G152" s="281" t="s">
        <v>246</v>
      </c>
      <c r="H152" s="282">
        <v>1</v>
      </c>
      <c r="I152" s="283"/>
      <c r="J152" s="284">
        <f>ROUND(I152*H152,2)</f>
        <v>0</v>
      </c>
      <c r="K152" s="280" t="s">
        <v>19</v>
      </c>
      <c r="L152" s="285"/>
      <c r="M152" s="286" t="s">
        <v>19</v>
      </c>
      <c r="N152" s="287" t="s">
        <v>48</v>
      </c>
      <c r="O152" s="86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7" t="s">
        <v>397</v>
      </c>
      <c r="AT152" s="227" t="s">
        <v>250</v>
      </c>
      <c r="AU152" s="227" t="s">
        <v>88</v>
      </c>
      <c r="AY152" s="19" t="s">
        <v>164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9" t="s">
        <v>88</v>
      </c>
      <c r="BK152" s="228">
        <f>ROUND(I152*H152,2)</f>
        <v>0</v>
      </c>
      <c r="BL152" s="19" t="s">
        <v>311</v>
      </c>
      <c r="BM152" s="227" t="s">
        <v>2193</v>
      </c>
    </row>
    <row r="153" s="2" customFormat="1" ht="24.15" customHeight="1">
      <c r="A153" s="40"/>
      <c r="B153" s="41"/>
      <c r="C153" s="216" t="s">
        <v>440</v>
      </c>
      <c r="D153" s="216" t="s">
        <v>167</v>
      </c>
      <c r="E153" s="217" t="s">
        <v>1497</v>
      </c>
      <c r="F153" s="218" t="s">
        <v>1498</v>
      </c>
      <c r="G153" s="219" t="s">
        <v>246</v>
      </c>
      <c r="H153" s="220">
        <v>1</v>
      </c>
      <c r="I153" s="221"/>
      <c r="J153" s="222">
        <f>ROUND(I153*H153,2)</f>
        <v>0</v>
      </c>
      <c r="K153" s="218" t="s">
        <v>171</v>
      </c>
      <c r="L153" s="46"/>
      <c r="M153" s="223" t="s">
        <v>19</v>
      </c>
      <c r="N153" s="224" t="s">
        <v>48</v>
      </c>
      <c r="O153" s="86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7" t="s">
        <v>311</v>
      </c>
      <c r="AT153" s="227" t="s">
        <v>167</v>
      </c>
      <c r="AU153" s="227" t="s">
        <v>88</v>
      </c>
      <c r="AY153" s="19" t="s">
        <v>164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9" t="s">
        <v>88</v>
      </c>
      <c r="BK153" s="228">
        <f>ROUND(I153*H153,2)</f>
        <v>0</v>
      </c>
      <c r="BL153" s="19" t="s">
        <v>311</v>
      </c>
      <c r="BM153" s="227" t="s">
        <v>2194</v>
      </c>
    </row>
    <row r="154" s="2" customFormat="1">
      <c r="A154" s="40"/>
      <c r="B154" s="41"/>
      <c r="C154" s="42"/>
      <c r="D154" s="229" t="s">
        <v>174</v>
      </c>
      <c r="E154" s="42"/>
      <c r="F154" s="230" t="s">
        <v>1500</v>
      </c>
      <c r="G154" s="42"/>
      <c r="H154" s="42"/>
      <c r="I154" s="231"/>
      <c r="J154" s="42"/>
      <c r="K154" s="42"/>
      <c r="L154" s="46"/>
      <c r="M154" s="232"/>
      <c r="N154" s="23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174</v>
      </c>
      <c r="AU154" s="19" t="s">
        <v>88</v>
      </c>
    </row>
    <row r="155" s="2" customFormat="1" ht="16.5" customHeight="1">
      <c r="A155" s="40"/>
      <c r="B155" s="41"/>
      <c r="C155" s="278" t="s">
        <v>446</v>
      </c>
      <c r="D155" s="278" t="s">
        <v>250</v>
      </c>
      <c r="E155" s="279" t="s">
        <v>1501</v>
      </c>
      <c r="F155" s="280" t="s">
        <v>1502</v>
      </c>
      <c r="G155" s="281" t="s">
        <v>246</v>
      </c>
      <c r="H155" s="282">
        <v>1</v>
      </c>
      <c r="I155" s="283"/>
      <c r="J155" s="284">
        <f>ROUND(I155*H155,2)</f>
        <v>0</v>
      </c>
      <c r="K155" s="280" t="s">
        <v>19</v>
      </c>
      <c r="L155" s="285"/>
      <c r="M155" s="286" t="s">
        <v>19</v>
      </c>
      <c r="N155" s="287" t="s">
        <v>48</v>
      </c>
      <c r="O155" s="86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7" t="s">
        <v>397</v>
      </c>
      <c r="AT155" s="227" t="s">
        <v>250</v>
      </c>
      <c r="AU155" s="227" t="s">
        <v>88</v>
      </c>
      <c r="AY155" s="19" t="s">
        <v>164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9" t="s">
        <v>88</v>
      </c>
      <c r="BK155" s="228">
        <f>ROUND(I155*H155,2)</f>
        <v>0</v>
      </c>
      <c r="BL155" s="19" t="s">
        <v>311</v>
      </c>
      <c r="BM155" s="227" t="s">
        <v>2195</v>
      </c>
    </row>
    <row r="156" s="2" customFormat="1" ht="44.25" customHeight="1">
      <c r="A156" s="40"/>
      <c r="B156" s="41"/>
      <c r="C156" s="216" t="s">
        <v>452</v>
      </c>
      <c r="D156" s="216" t="s">
        <v>167</v>
      </c>
      <c r="E156" s="217" t="s">
        <v>1504</v>
      </c>
      <c r="F156" s="218" t="s">
        <v>1505</v>
      </c>
      <c r="G156" s="219" t="s">
        <v>1506</v>
      </c>
      <c r="H156" s="296"/>
      <c r="I156" s="221"/>
      <c r="J156" s="222">
        <f>ROUND(I156*H156,2)</f>
        <v>0</v>
      </c>
      <c r="K156" s="218" t="s">
        <v>171</v>
      </c>
      <c r="L156" s="46"/>
      <c r="M156" s="223" t="s">
        <v>19</v>
      </c>
      <c r="N156" s="224" t="s">
        <v>48</v>
      </c>
      <c r="O156" s="86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311</v>
      </c>
      <c r="AT156" s="227" t="s">
        <v>167</v>
      </c>
      <c r="AU156" s="227" t="s">
        <v>88</v>
      </c>
      <c r="AY156" s="19" t="s">
        <v>164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9" t="s">
        <v>88</v>
      </c>
      <c r="BK156" s="228">
        <f>ROUND(I156*H156,2)</f>
        <v>0</v>
      </c>
      <c r="BL156" s="19" t="s">
        <v>311</v>
      </c>
      <c r="BM156" s="227" t="s">
        <v>2196</v>
      </c>
    </row>
    <row r="157" s="2" customFormat="1">
      <c r="A157" s="40"/>
      <c r="B157" s="41"/>
      <c r="C157" s="42"/>
      <c r="D157" s="229" t="s">
        <v>174</v>
      </c>
      <c r="E157" s="42"/>
      <c r="F157" s="230" t="s">
        <v>1508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174</v>
      </c>
      <c r="AU157" s="19" t="s">
        <v>88</v>
      </c>
    </row>
    <row r="158" s="2" customFormat="1" ht="49.05" customHeight="1">
      <c r="A158" s="40"/>
      <c r="B158" s="41"/>
      <c r="C158" s="216" t="s">
        <v>457</v>
      </c>
      <c r="D158" s="216" t="s">
        <v>167</v>
      </c>
      <c r="E158" s="217" t="s">
        <v>1509</v>
      </c>
      <c r="F158" s="218" t="s">
        <v>1510</v>
      </c>
      <c r="G158" s="219" t="s">
        <v>1506</v>
      </c>
      <c r="H158" s="296"/>
      <c r="I158" s="221"/>
      <c r="J158" s="222">
        <f>ROUND(I158*H158,2)</f>
        <v>0</v>
      </c>
      <c r="K158" s="218" t="s">
        <v>171</v>
      </c>
      <c r="L158" s="46"/>
      <c r="M158" s="223" t="s">
        <v>19</v>
      </c>
      <c r="N158" s="224" t="s">
        <v>48</v>
      </c>
      <c r="O158" s="86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311</v>
      </c>
      <c r="AT158" s="227" t="s">
        <v>167</v>
      </c>
      <c r="AU158" s="227" t="s">
        <v>88</v>
      </c>
      <c r="AY158" s="19" t="s">
        <v>164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88</v>
      </c>
      <c r="BK158" s="228">
        <f>ROUND(I158*H158,2)</f>
        <v>0</v>
      </c>
      <c r="BL158" s="19" t="s">
        <v>311</v>
      </c>
      <c r="BM158" s="227" t="s">
        <v>2197</v>
      </c>
    </row>
    <row r="159" s="2" customFormat="1">
      <c r="A159" s="40"/>
      <c r="B159" s="41"/>
      <c r="C159" s="42"/>
      <c r="D159" s="229" t="s">
        <v>174</v>
      </c>
      <c r="E159" s="42"/>
      <c r="F159" s="230" t="s">
        <v>1512</v>
      </c>
      <c r="G159" s="42"/>
      <c r="H159" s="42"/>
      <c r="I159" s="231"/>
      <c r="J159" s="42"/>
      <c r="K159" s="42"/>
      <c r="L159" s="46"/>
      <c r="M159" s="232"/>
      <c r="N159" s="23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174</v>
      </c>
      <c r="AU159" s="19" t="s">
        <v>88</v>
      </c>
    </row>
    <row r="160" s="12" customFormat="1" ht="25.92" customHeight="1">
      <c r="A160" s="12"/>
      <c r="B160" s="200"/>
      <c r="C160" s="201"/>
      <c r="D160" s="202" t="s">
        <v>75</v>
      </c>
      <c r="E160" s="203" t="s">
        <v>250</v>
      </c>
      <c r="F160" s="203" t="s">
        <v>1513</v>
      </c>
      <c r="G160" s="201"/>
      <c r="H160" s="201"/>
      <c r="I160" s="204"/>
      <c r="J160" s="205">
        <f>BK160</f>
        <v>0</v>
      </c>
      <c r="K160" s="201"/>
      <c r="L160" s="206"/>
      <c r="M160" s="207"/>
      <c r="N160" s="208"/>
      <c r="O160" s="208"/>
      <c r="P160" s="209">
        <f>P161</f>
        <v>0</v>
      </c>
      <c r="Q160" s="208"/>
      <c r="R160" s="209">
        <f>R161</f>
        <v>0.00133</v>
      </c>
      <c r="S160" s="208"/>
      <c r="T160" s="210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93</v>
      </c>
      <c r="AT160" s="212" t="s">
        <v>75</v>
      </c>
      <c r="AU160" s="212" t="s">
        <v>76</v>
      </c>
      <c r="AY160" s="211" t="s">
        <v>164</v>
      </c>
      <c r="BK160" s="213">
        <f>BK161</f>
        <v>0</v>
      </c>
    </row>
    <row r="161" s="12" customFormat="1" ht="22.8" customHeight="1">
      <c r="A161" s="12"/>
      <c r="B161" s="200"/>
      <c r="C161" s="201"/>
      <c r="D161" s="202" t="s">
        <v>75</v>
      </c>
      <c r="E161" s="214" t="s">
        <v>1514</v>
      </c>
      <c r="F161" s="214" t="s">
        <v>1515</v>
      </c>
      <c r="G161" s="201"/>
      <c r="H161" s="201"/>
      <c r="I161" s="204"/>
      <c r="J161" s="215">
        <f>BK161</f>
        <v>0</v>
      </c>
      <c r="K161" s="201"/>
      <c r="L161" s="206"/>
      <c r="M161" s="207"/>
      <c r="N161" s="208"/>
      <c r="O161" s="208"/>
      <c r="P161" s="209">
        <f>SUM(P162:P172)</f>
        <v>0</v>
      </c>
      <c r="Q161" s="208"/>
      <c r="R161" s="209">
        <f>SUM(R162:R172)</f>
        <v>0.00133</v>
      </c>
      <c r="S161" s="208"/>
      <c r="T161" s="210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93</v>
      </c>
      <c r="AT161" s="212" t="s">
        <v>75</v>
      </c>
      <c r="AU161" s="212" t="s">
        <v>83</v>
      </c>
      <c r="AY161" s="211" t="s">
        <v>164</v>
      </c>
      <c r="BK161" s="213">
        <f>SUM(BK162:BK172)</f>
        <v>0</v>
      </c>
    </row>
    <row r="162" s="2" customFormat="1" ht="66.75" customHeight="1">
      <c r="A162" s="40"/>
      <c r="B162" s="41"/>
      <c r="C162" s="216" t="s">
        <v>459</v>
      </c>
      <c r="D162" s="216" t="s">
        <v>167</v>
      </c>
      <c r="E162" s="217" t="s">
        <v>1516</v>
      </c>
      <c r="F162" s="218" t="s">
        <v>1517</v>
      </c>
      <c r="G162" s="219" t="s">
        <v>221</v>
      </c>
      <c r="H162" s="220">
        <v>25</v>
      </c>
      <c r="I162" s="221"/>
      <c r="J162" s="222">
        <f>ROUND(I162*H162,2)</f>
        <v>0</v>
      </c>
      <c r="K162" s="218" t="s">
        <v>171</v>
      </c>
      <c r="L162" s="46"/>
      <c r="M162" s="223" t="s">
        <v>19</v>
      </c>
      <c r="N162" s="224" t="s">
        <v>48</v>
      </c>
      <c r="O162" s="86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7" t="s">
        <v>241</v>
      </c>
      <c r="AT162" s="227" t="s">
        <v>167</v>
      </c>
      <c r="AU162" s="227" t="s">
        <v>88</v>
      </c>
      <c r="AY162" s="19" t="s">
        <v>164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9" t="s">
        <v>88</v>
      </c>
      <c r="BK162" s="228">
        <f>ROUND(I162*H162,2)</f>
        <v>0</v>
      </c>
      <c r="BL162" s="19" t="s">
        <v>241</v>
      </c>
      <c r="BM162" s="227" t="s">
        <v>2198</v>
      </c>
    </row>
    <row r="163" s="2" customFormat="1">
      <c r="A163" s="40"/>
      <c r="B163" s="41"/>
      <c r="C163" s="42"/>
      <c r="D163" s="229" t="s">
        <v>174</v>
      </c>
      <c r="E163" s="42"/>
      <c r="F163" s="230" t="s">
        <v>1519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174</v>
      </c>
      <c r="AU163" s="19" t="s">
        <v>88</v>
      </c>
    </row>
    <row r="164" s="2" customFormat="1" ht="24.15" customHeight="1">
      <c r="A164" s="40"/>
      <c r="B164" s="41"/>
      <c r="C164" s="278" t="s">
        <v>464</v>
      </c>
      <c r="D164" s="278" t="s">
        <v>250</v>
      </c>
      <c r="E164" s="279" t="s">
        <v>1520</v>
      </c>
      <c r="F164" s="280" t="s">
        <v>1521</v>
      </c>
      <c r="G164" s="281" t="s">
        <v>221</v>
      </c>
      <c r="H164" s="282">
        <v>25</v>
      </c>
      <c r="I164" s="283"/>
      <c r="J164" s="284">
        <f>ROUND(I164*H164,2)</f>
        <v>0</v>
      </c>
      <c r="K164" s="280" t="s">
        <v>171</v>
      </c>
      <c r="L164" s="285"/>
      <c r="M164" s="286" t="s">
        <v>19</v>
      </c>
      <c r="N164" s="287" t="s">
        <v>48</v>
      </c>
      <c r="O164" s="86"/>
      <c r="P164" s="225">
        <f>O164*H164</f>
        <v>0</v>
      </c>
      <c r="Q164" s="225">
        <v>5.0000000000000002E-05</v>
      </c>
      <c r="R164" s="225">
        <f>Q164*H164</f>
        <v>0.00125</v>
      </c>
      <c r="S164" s="225">
        <v>0</v>
      </c>
      <c r="T164" s="22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7" t="s">
        <v>946</v>
      </c>
      <c r="AT164" s="227" t="s">
        <v>250</v>
      </c>
      <c r="AU164" s="227" t="s">
        <v>88</v>
      </c>
      <c r="AY164" s="19" t="s">
        <v>164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9" t="s">
        <v>88</v>
      </c>
      <c r="BK164" s="228">
        <f>ROUND(I164*H164,2)</f>
        <v>0</v>
      </c>
      <c r="BL164" s="19" t="s">
        <v>241</v>
      </c>
      <c r="BM164" s="227" t="s">
        <v>2199</v>
      </c>
    </row>
    <row r="165" s="2" customFormat="1">
      <c r="A165" s="40"/>
      <c r="B165" s="41"/>
      <c r="C165" s="42"/>
      <c r="D165" s="229" t="s">
        <v>174</v>
      </c>
      <c r="E165" s="42"/>
      <c r="F165" s="230" t="s">
        <v>1523</v>
      </c>
      <c r="G165" s="42"/>
      <c r="H165" s="42"/>
      <c r="I165" s="231"/>
      <c r="J165" s="42"/>
      <c r="K165" s="42"/>
      <c r="L165" s="46"/>
      <c r="M165" s="232"/>
      <c r="N165" s="23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174</v>
      </c>
      <c r="AU165" s="19" t="s">
        <v>88</v>
      </c>
    </row>
    <row r="166" s="2" customFormat="1" ht="24.15" customHeight="1">
      <c r="A166" s="40"/>
      <c r="B166" s="41"/>
      <c r="C166" s="216" t="s">
        <v>469</v>
      </c>
      <c r="D166" s="216" t="s">
        <v>167</v>
      </c>
      <c r="E166" s="217" t="s">
        <v>1524</v>
      </c>
      <c r="F166" s="218" t="s">
        <v>1525</v>
      </c>
      <c r="G166" s="219" t="s">
        <v>246</v>
      </c>
      <c r="H166" s="220">
        <v>1</v>
      </c>
      <c r="I166" s="221"/>
      <c r="J166" s="222">
        <f>ROUND(I166*H166,2)</f>
        <v>0</v>
      </c>
      <c r="K166" s="218" t="s">
        <v>171</v>
      </c>
      <c r="L166" s="46"/>
      <c r="M166" s="223" t="s">
        <v>19</v>
      </c>
      <c r="N166" s="224" t="s">
        <v>48</v>
      </c>
      <c r="O166" s="86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7" t="s">
        <v>241</v>
      </c>
      <c r="AT166" s="227" t="s">
        <v>167</v>
      </c>
      <c r="AU166" s="227" t="s">
        <v>88</v>
      </c>
      <c r="AY166" s="19" t="s">
        <v>164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9" t="s">
        <v>88</v>
      </c>
      <c r="BK166" s="228">
        <f>ROUND(I166*H166,2)</f>
        <v>0</v>
      </c>
      <c r="BL166" s="19" t="s">
        <v>241</v>
      </c>
      <c r="BM166" s="227" t="s">
        <v>2200</v>
      </c>
    </row>
    <row r="167" s="2" customFormat="1">
      <c r="A167" s="40"/>
      <c r="B167" s="41"/>
      <c r="C167" s="42"/>
      <c r="D167" s="229" t="s">
        <v>174</v>
      </c>
      <c r="E167" s="42"/>
      <c r="F167" s="230" t="s">
        <v>1527</v>
      </c>
      <c r="G167" s="42"/>
      <c r="H167" s="42"/>
      <c r="I167" s="231"/>
      <c r="J167" s="42"/>
      <c r="K167" s="42"/>
      <c r="L167" s="46"/>
      <c r="M167" s="232"/>
      <c r="N167" s="23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174</v>
      </c>
      <c r="AU167" s="19" t="s">
        <v>88</v>
      </c>
    </row>
    <row r="168" s="2" customFormat="1" ht="16.5" customHeight="1">
      <c r="A168" s="40"/>
      <c r="B168" s="41"/>
      <c r="C168" s="278" t="s">
        <v>473</v>
      </c>
      <c r="D168" s="278" t="s">
        <v>250</v>
      </c>
      <c r="E168" s="279" t="s">
        <v>1528</v>
      </c>
      <c r="F168" s="280" t="s">
        <v>1529</v>
      </c>
      <c r="G168" s="281" t="s">
        <v>246</v>
      </c>
      <c r="H168" s="282">
        <v>1</v>
      </c>
      <c r="I168" s="283"/>
      <c r="J168" s="284">
        <f>ROUND(I168*H168,2)</f>
        <v>0</v>
      </c>
      <c r="K168" s="280" t="s">
        <v>171</v>
      </c>
      <c r="L168" s="285"/>
      <c r="M168" s="286" t="s">
        <v>19</v>
      </c>
      <c r="N168" s="287" t="s">
        <v>48</v>
      </c>
      <c r="O168" s="86"/>
      <c r="P168" s="225">
        <f>O168*H168</f>
        <v>0</v>
      </c>
      <c r="Q168" s="225">
        <v>8.0000000000000007E-05</v>
      </c>
      <c r="R168" s="225">
        <f>Q168*H168</f>
        <v>8.0000000000000007E-05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946</v>
      </c>
      <c r="AT168" s="227" t="s">
        <v>250</v>
      </c>
      <c r="AU168" s="227" t="s">
        <v>88</v>
      </c>
      <c r="AY168" s="19" t="s">
        <v>164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9" t="s">
        <v>88</v>
      </c>
      <c r="BK168" s="228">
        <f>ROUND(I168*H168,2)</f>
        <v>0</v>
      </c>
      <c r="BL168" s="19" t="s">
        <v>241</v>
      </c>
      <c r="BM168" s="227" t="s">
        <v>2201</v>
      </c>
    </row>
    <row r="169" s="2" customFormat="1">
      <c r="A169" s="40"/>
      <c r="B169" s="41"/>
      <c r="C169" s="42"/>
      <c r="D169" s="229" t="s">
        <v>174</v>
      </c>
      <c r="E169" s="42"/>
      <c r="F169" s="230" t="s">
        <v>1531</v>
      </c>
      <c r="G169" s="42"/>
      <c r="H169" s="42"/>
      <c r="I169" s="231"/>
      <c r="J169" s="42"/>
      <c r="K169" s="42"/>
      <c r="L169" s="46"/>
      <c r="M169" s="232"/>
      <c r="N169" s="23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174</v>
      </c>
      <c r="AU169" s="19" t="s">
        <v>88</v>
      </c>
    </row>
    <row r="170" s="2" customFormat="1" ht="16.5" customHeight="1">
      <c r="A170" s="40"/>
      <c r="B170" s="41"/>
      <c r="C170" s="216" t="s">
        <v>480</v>
      </c>
      <c r="D170" s="216" t="s">
        <v>167</v>
      </c>
      <c r="E170" s="217" t="s">
        <v>1532</v>
      </c>
      <c r="F170" s="218" t="s">
        <v>1533</v>
      </c>
      <c r="G170" s="219" t="s">
        <v>246</v>
      </c>
      <c r="H170" s="220">
        <v>1</v>
      </c>
      <c r="I170" s="221"/>
      <c r="J170" s="222">
        <f>ROUND(I170*H170,2)</f>
        <v>0</v>
      </c>
      <c r="K170" s="218" t="s">
        <v>171</v>
      </c>
      <c r="L170" s="46"/>
      <c r="M170" s="223" t="s">
        <v>19</v>
      </c>
      <c r="N170" s="224" t="s">
        <v>48</v>
      </c>
      <c r="O170" s="86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7" t="s">
        <v>241</v>
      </c>
      <c r="AT170" s="227" t="s">
        <v>167</v>
      </c>
      <c r="AU170" s="227" t="s">
        <v>88</v>
      </c>
      <c r="AY170" s="19" t="s">
        <v>164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9" t="s">
        <v>88</v>
      </c>
      <c r="BK170" s="228">
        <f>ROUND(I170*H170,2)</f>
        <v>0</v>
      </c>
      <c r="BL170" s="19" t="s">
        <v>241</v>
      </c>
      <c r="BM170" s="227" t="s">
        <v>2202</v>
      </c>
    </row>
    <row r="171" s="2" customFormat="1">
      <c r="A171" s="40"/>
      <c r="B171" s="41"/>
      <c r="C171" s="42"/>
      <c r="D171" s="229" t="s">
        <v>174</v>
      </c>
      <c r="E171" s="42"/>
      <c r="F171" s="230" t="s">
        <v>1535</v>
      </c>
      <c r="G171" s="42"/>
      <c r="H171" s="42"/>
      <c r="I171" s="231"/>
      <c r="J171" s="42"/>
      <c r="K171" s="42"/>
      <c r="L171" s="46"/>
      <c r="M171" s="232"/>
      <c r="N171" s="23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174</v>
      </c>
      <c r="AU171" s="19" t="s">
        <v>88</v>
      </c>
    </row>
    <row r="172" s="2" customFormat="1" ht="16.5" customHeight="1">
      <c r="A172" s="40"/>
      <c r="B172" s="41"/>
      <c r="C172" s="278" t="s">
        <v>485</v>
      </c>
      <c r="D172" s="278" t="s">
        <v>250</v>
      </c>
      <c r="E172" s="279" t="s">
        <v>1536</v>
      </c>
      <c r="F172" s="280" t="s">
        <v>1537</v>
      </c>
      <c r="G172" s="281" t="s">
        <v>246</v>
      </c>
      <c r="H172" s="282">
        <v>1</v>
      </c>
      <c r="I172" s="283"/>
      <c r="J172" s="284">
        <f>ROUND(I172*H172,2)</f>
        <v>0</v>
      </c>
      <c r="K172" s="280" t="s">
        <v>19</v>
      </c>
      <c r="L172" s="285"/>
      <c r="M172" s="286" t="s">
        <v>19</v>
      </c>
      <c r="N172" s="287" t="s">
        <v>48</v>
      </c>
      <c r="O172" s="86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7" t="s">
        <v>946</v>
      </c>
      <c r="AT172" s="227" t="s">
        <v>250</v>
      </c>
      <c r="AU172" s="227" t="s">
        <v>88</v>
      </c>
      <c r="AY172" s="19" t="s">
        <v>164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9" t="s">
        <v>88</v>
      </c>
      <c r="BK172" s="228">
        <f>ROUND(I172*H172,2)</f>
        <v>0</v>
      </c>
      <c r="BL172" s="19" t="s">
        <v>241</v>
      </c>
      <c r="BM172" s="227" t="s">
        <v>2203</v>
      </c>
    </row>
    <row r="173" s="12" customFormat="1" ht="25.92" customHeight="1">
      <c r="A173" s="12"/>
      <c r="B173" s="200"/>
      <c r="C173" s="201"/>
      <c r="D173" s="202" t="s">
        <v>75</v>
      </c>
      <c r="E173" s="203" t="s">
        <v>1210</v>
      </c>
      <c r="F173" s="203" t="s">
        <v>1211</v>
      </c>
      <c r="G173" s="201"/>
      <c r="H173" s="201"/>
      <c r="I173" s="204"/>
      <c r="J173" s="205">
        <f>BK173</f>
        <v>0</v>
      </c>
      <c r="K173" s="201"/>
      <c r="L173" s="206"/>
      <c r="M173" s="207"/>
      <c r="N173" s="208"/>
      <c r="O173" s="208"/>
      <c r="P173" s="209">
        <f>SUM(P174:P179)</f>
        <v>0</v>
      </c>
      <c r="Q173" s="208"/>
      <c r="R173" s="209">
        <f>SUM(R174:R179)</f>
        <v>0</v>
      </c>
      <c r="S173" s="208"/>
      <c r="T173" s="210">
        <f>SUM(T174:T179)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172</v>
      </c>
      <c r="AT173" s="212" t="s">
        <v>75</v>
      </c>
      <c r="AU173" s="212" t="s">
        <v>76</v>
      </c>
      <c r="AY173" s="211" t="s">
        <v>164</v>
      </c>
      <c r="BK173" s="213">
        <f>SUM(BK174:BK179)</f>
        <v>0</v>
      </c>
    </row>
    <row r="174" s="2" customFormat="1" ht="37.8" customHeight="1">
      <c r="A174" s="40"/>
      <c r="B174" s="41"/>
      <c r="C174" s="216" t="s">
        <v>492</v>
      </c>
      <c r="D174" s="216" t="s">
        <v>167</v>
      </c>
      <c r="E174" s="217" t="s">
        <v>1539</v>
      </c>
      <c r="F174" s="218" t="s">
        <v>1540</v>
      </c>
      <c r="G174" s="219" t="s">
        <v>1214</v>
      </c>
      <c r="H174" s="220">
        <v>24</v>
      </c>
      <c r="I174" s="221"/>
      <c r="J174" s="222">
        <f>ROUND(I174*H174,2)</f>
        <v>0</v>
      </c>
      <c r="K174" s="218" t="s">
        <v>171</v>
      </c>
      <c r="L174" s="46"/>
      <c r="M174" s="223" t="s">
        <v>19</v>
      </c>
      <c r="N174" s="224" t="s">
        <v>48</v>
      </c>
      <c r="O174" s="86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7" t="s">
        <v>1541</v>
      </c>
      <c r="AT174" s="227" t="s">
        <v>167</v>
      </c>
      <c r="AU174" s="227" t="s">
        <v>83</v>
      </c>
      <c r="AY174" s="19" t="s">
        <v>164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9" t="s">
        <v>88</v>
      </c>
      <c r="BK174" s="228">
        <f>ROUND(I174*H174,2)</f>
        <v>0</v>
      </c>
      <c r="BL174" s="19" t="s">
        <v>1541</v>
      </c>
      <c r="BM174" s="227" t="s">
        <v>2204</v>
      </c>
    </row>
    <row r="175" s="2" customFormat="1">
      <c r="A175" s="40"/>
      <c r="B175" s="41"/>
      <c r="C175" s="42"/>
      <c r="D175" s="229" t="s">
        <v>174</v>
      </c>
      <c r="E175" s="42"/>
      <c r="F175" s="230" t="s">
        <v>1543</v>
      </c>
      <c r="G175" s="42"/>
      <c r="H175" s="42"/>
      <c r="I175" s="231"/>
      <c r="J175" s="42"/>
      <c r="K175" s="42"/>
      <c r="L175" s="46"/>
      <c r="M175" s="232"/>
      <c r="N175" s="23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174</v>
      </c>
      <c r="AU175" s="19" t="s">
        <v>83</v>
      </c>
    </row>
    <row r="176" s="2" customFormat="1" ht="37.8" customHeight="1">
      <c r="A176" s="40"/>
      <c r="B176" s="41"/>
      <c r="C176" s="216" t="s">
        <v>498</v>
      </c>
      <c r="D176" s="216" t="s">
        <v>167</v>
      </c>
      <c r="E176" s="217" t="s">
        <v>1544</v>
      </c>
      <c r="F176" s="218" t="s">
        <v>1545</v>
      </c>
      <c r="G176" s="219" t="s">
        <v>1214</v>
      </c>
      <c r="H176" s="220">
        <v>6</v>
      </c>
      <c r="I176" s="221"/>
      <c r="J176" s="222">
        <f>ROUND(I176*H176,2)</f>
        <v>0</v>
      </c>
      <c r="K176" s="218" t="s">
        <v>171</v>
      </c>
      <c r="L176" s="46"/>
      <c r="M176" s="223" t="s">
        <v>19</v>
      </c>
      <c r="N176" s="224" t="s">
        <v>48</v>
      </c>
      <c r="O176" s="86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1541</v>
      </c>
      <c r="AT176" s="227" t="s">
        <v>167</v>
      </c>
      <c r="AU176" s="227" t="s">
        <v>83</v>
      </c>
      <c r="AY176" s="19" t="s">
        <v>164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9" t="s">
        <v>88</v>
      </c>
      <c r="BK176" s="228">
        <f>ROUND(I176*H176,2)</f>
        <v>0</v>
      </c>
      <c r="BL176" s="19" t="s">
        <v>1541</v>
      </c>
      <c r="BM176" s="227" t="s">
        <v>2205</v>
      </c>
    </row>
    <row r="177" s="2" customFormat="1">
      <c r="A177" s="40"/>
      <c r="B177" s="41"/>
      <c r="C177" s="42"/>
      <c r="D177" s="229" t="s">
        <v>174</v>
      </c>
      <c r="E177" s="42"/>
      <c r="F177" s="230" t="s">
        <v>1547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174</v>
      </c>
      <c r="AU177" s="19" t="s">
        <v>83</v>
      </c>
    </row>
    <row r="178" s="2" customFormat="1" ht="24.15" customHeight="1">
      <c r="A178" s="40"/>
      <c r="B178" s="41"/>
      <c r="C178" s="216" t="s">
        <v>505</v>
      </c>
      <c r="D178" s="216" t="s">
        <v>167</v>
      </c>
      <c r="E178" s="217" t="s">
        <v>1548</v>
      </c>
      <c r="F178" s="218" t="s">
        <v>1549</v>
      </c>
      <c r="G178" s="219" t="s">
        <v>1214</v>
      </c>
      <c r="H178" s="220">
        <v>6</v>
      </c>
      <c r="I178" s="221"/>
      <c r="J178" s="222">
        <f>ROUND(I178*H178,2)</f>
        <v>0</v>
      </c>
      <c r="K178" s="218" t="s">
        <v>171</v>
      </c>
      <c r="L178" s="46"/>
      <c r="M178" s="223" t="s">
        <v>19</v>
      </c>
      <c r="N178" s="224" t="s">
        <v>48</v>
      </c>
      <c r="O178" s="86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7" t="s">
        <v>1541</v>
      </c>
      <c r="AT178" s="227" t="s">
        <v>167</v>
      </c>
      <c r="AU178" s="227" t="s">
        <v>83</v>
      </c>
      <c r="AY178" s="19" t="s">
        <v>164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9" t="s">
        <v>88</v>
      </c>
      <c r="BK178" s="228">
        <f>ROUND(I178*H178,2)</f>
        <v>0</v>
      </c>
      <c r="BL178" s="19" t="s">
        <v>1541</v>
      </c>
      <c r="BM178" s="227" t="s">
        <v>2206</v>
      </c>
    </row>
    <row r="179" s="2" customFormat="1">
      <c r="A179" s="40"/>
      <c r="B179" s="41"/>
      <c r="C179" s="42"/>
      <c r="D179" s="229" t="s">
        <v>174</v>
      </c>
      <c r="E179" s="42"/>
      <c r="F179" s="230" t="s">
        <v>1551</v>
      </c>
      <c r="G179" s="42"/>
      <c r="H179" s="42"/>
      <c r="I179" s="231"/>
      <c r="J179" s="42"/>
      <c r="K179" s="42"/>
      <c r="L179" s="46"/>
      <c r="M179" s="293"/>
      <c r="N179" s="294"/>
      <c r="O179" s="290"/>
      <c r="P179" s="290"/>
      <c r="Q179" s="290"/>
      <c r="R179" s="290"/>
      <c r="S179" s="290"/>
      <c r="T179" s="295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174</v>
      </c>
      <c r="AU179" s="19" t="s">
        <v>83</v>
      </c>
    </row>
    <row r="180" s="2" customFormat="1" ht="6.96" customHeight="1">
      <c r="A180" s="40"/>
      <c r="B180" s="61"/>
      <c r="C180" s="62"/>
      <c r="D180" s="62"/>
      <c r="E180" s="62"/>
      <c r="F180" s="62"/>
      <c r="G180" s="62"/>
      <c r="H180" s="62"/>
      <c r="I180" s="62"/>
      <c r="J180" s="62"/>
      <c r="K180" s="62"/>
      <c r="L180" s="46"/>
      <c r="M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</row>
  </sheetData>
  <sheetProtection sheet="1" autoFilter="0" formatColumns="0" formatRows="0" objects="1" scenarios="1" spinCount="100000" saltValue="Lm9sRniPieOt9ZWKgn88HYpWv/vRldq4caaXnPUmeFY655oc5n/FZBRmwa4m5c7w9VG3oSLFuxnm6Mqy7L3mbA==" hashValue="F0o9bcasvm54Wb72zWKMi62OHyRMl78KZvvum7pIUAJHnXGhMh5UhBcmwdl/TTxAr+syqY0kCagY+wVH8lOSAA==" algorithmName="SHA-512" password="CC35"/>
  <autoFilter ref="C96:K17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hyperlinks>
    <hyperlink ref="F103" r:id="rId1" display="https://podminky.urs.cz/item/CS_URS_2021_02/741110063"/>
    <hyperlink ref="F105" r:id="rId2" display="https://podminky.urs.cz/item/CS_URS_2021_02/34571064"/>
    <hyperlink ref="F107" r:id="rId3" display="https://podminky.urs.cz/item/CS_URS_2021_02/741112001"/>
    <hyperlink ref="F112" r:id="rId4" display="https://podminky.urs.cz/item/CS_URS_2021_02/741122611"/>
    <hyperlink ref="F114" r:id="rId5" display="https://podminky.urs.cz/item/CS_URS_2021_02/34111036"/>
    <hyperlink ref="F116" r:id="rId6" display="https://podminky.urs.cz/item/CS_URS_2021_02/34111030"/>
    <hyperlink ref="F118" r:id="rId7" display="https://podminky.urs.cz/item/CS_URS_2021_02/741122641"/>
    <hyperlink ref="F120" r:id="rId8" display="https://podminky.urs.cz/item/CS_URS_2021_02/34111094"/>
    <hyperlink ref="F123" r:id="rId9" display="https://podminky.urs.cz/item/CS_URS_2021_02/741310001"/>
    <hyperlink ref="F126" r:id="rId10" display="https://podminky.urs.cz/item/CS_URS_2021_02/741310022"/>
    <hyperlink ref="F129" r:id="rId11" display="https://podminky.urs.cz/item/CS_URS_2021_02/741310025"/>
    <hyperlink ref="F132" r:id="rId12" display="https://podminky.urs.cz/item/CS_URS_2021_02/741310112"/>
    <hyperlink ref="F135" r:id="rId13" display="https://podminky.urs.cz/item/CS_URS_2021_02/741313001"/>
    <hyperlink ref="F138" r:id="rId14" display="https://podminky.urs.cz/item/CS_URS_2021_02/741313031"/>
    <hyperlink ref="F141" r:id="rId15" display="https://podminky.urs.cz/item/CS_URS_2021_02/741370002"/>
    <hyperlink ref="F146" r:id="rId16" display="https://podminky.urs.cz/item/CS_URS_2021_02/998741102"/>
    <hyperlink ref="F148" r:id="rId17" display="https://podminky.urs.cz/item/CS_URS_2021_02/998741181"/>
    <hyperlink ref="F151" r:id="rId18" display="https://podminky.urs.cz/item/CS_URS_2021_02/742220232"/>
    <hyperlink ref="F154" r:id="rId19" display="https://podminky.urs.cz/item/CS_URS_2021_02/742420121"/>
    <hyperlink ref="F157" r:id="rId20" display="https://podminky.urs.cz/item/CS_URS_2021_02/998742202"/>
    <hyperlink ref="F159" r:id="rId21" display="https://podminky.urs.cz/item/CS_URS_2021_02/998742292"/>
    <hyperlink ref="F163" r:id="rId22" display="https://podminky.urs.cz/item/CS_URS_2021_02/220270328"/>
    <hyperlink ref="F165" r:id="rId23" display="https://podminky.urs.cz/item/CS_URS_2021_02/34140825"/>
    <hyperlink ref="F167" r:id="rId24" display="https://podminky.urs.cz/item/CS_URS_2021_02/220320201"/>
    <hyperlink ref="F169" r:id="rId25" display="https://podminky.urs.cz/item/CS_URS_2021_02/37414130"/>
    <hyperlink ref="F171" r:id="rId26" display="https://podminky.urs.cz/item/CS_URS_2021_02/220320233"/>
    <hyperlink ref="F175" r:id="rId27" display="https://podminky.urs.cz/item/CS_URS_2021_02/HZS2491"/>
    <hyperlink ref="F177" r:id="rId28" display="https://podminky.urs.cz/item/CS_URS_2021_02/HZS3222"/>
    <hyperlink ref="F179" r:id="rId29" display="https://podminky.urs.cz/item/CS_URS_2021_02/HZS4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Jan, Ing.</dc:creator>
  <cp:lastModifiedBy>Pokorný Jan, Ing.</cp:lastModifiedBy>
  <dcterms:created xsi:type="dcterms:W3CDTF">2021-08-04T10:21:44Z</dcterms:created>
  <dcterms:modified xsi:type="dcterms:W3CDTF">2021-08-04T10:22:01Z</dcterms:modified>
</cp:coreProperties>
</file>